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defaultThemeVersion="166925"/>
  <mc:AlternateContent xmlns:mc="http://schemas.openxmlformats.org/markup-compatibility/2006">
    <mc:Choice Requires="x15">
      <x15ac:absPath xmlns:x15ac="http://schemas.microsoft.com/office/spreadsheetml/2010/11/ac" url="C:\Users\Mike C\Desktop\"/>
    </mc:Choice>
  </mc:AlternateContent>
  <xr:revisionPtr revIDLastSave="0" documentId="13_ncr:1_{3CC9DDAB-7880-49C4-BE56-ED56E13C35FE}" xr6:coauthVersionLast="36" xr6:coauthVersionMax="36" xr10:uidLastSave="{00000000-0000-0000-0000-000000000000}"/>
  <bookViews>
    <workbookView xWindow="0" yWindow="0" windowWidth="28800" windowHeight="11805" xr2:uid="{F9D981B6-3534-4708-9931-76AC482C2BEA}"/>
  </bookViews>
  <sheets>
    <sheet name="Sensitivity" sheetId="1" r:id="rId1"/>
  </sheets>
  <externalReferences>
    <externalReference r:id="rId2"/>
  </externalReferences>
  <calcPr calcId="191029" calcMode="manual" calcOnSave="0"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D27" i="1"/>
  <c r="D28" i="1"/>
  <c r="F28" i="1"/>
  <c r="D26" i="1"/>
  <c r="D25" i="1"/>
  <c r="D29" i="1"/>
  <c r="H65" i="1"/>
  <c r="H64" i="1"/>
  <c r="H63" i="1"/>
  <c r="H62" i="1"/>
  <c r="H61" i="1"/>
  <c r="H56" i="1"/>
  <c r="H55" i="1"/>
  <c r="H54" i="1"/>
  <c r="H53" i="1"/>
  <c r="H52" i="1"/>
  <c r="H47" i="1"/>
  <c r="H46" i="1"/>
  <c r="H45" i="1"/>
  <c r="H44" i="1"/>
  <c r="H43" i="1"/>
  <c r="H38" i="1"/>
  <c r="H37" i="1"/>
  <c r="H36" i="1"/>
  <c r="H35" i="1"/>
  <c r="H34" i="1"/>
  <c r="H29" i="1"/>
  <c r="H28" i="1"/>
  <c r="H27" i="1"/>
  <c r="H26" i="1"/>
  <c r="H25" i="1"/>
  <c r="H17" i="1"/>
  <c r="H18" i="1"/>
  <c r="H19" i="1"/>
  <c r="H20" i="1"/>
  <c r="H16" i="1"/>
  <c r="E27" i="1"/>
  <c r="E28" i="1"/>
  <c r="E29" i="1"/>
  <c r="G25" i="1"/>
  <c r="E26" i="1"/>
  <c r="E25" i="1"/>
  <c r="C25" i="1"/>
  <c r="B25" i="1"/>
  <c r="G16" i="1"/>
  <c r="F16" i="1"/>
  <c r="E16" i="1"/>
  <c r="D16" i="1"/>
  <c r="B18" i="1"/>
  <c r="B17" i="1"/>
  <c r="B16" i="1"/>
  <c r="C16" i="1"/>
  <c r="G34" i="1"/>
  <c r="F34" i="1"/>
  <c r="E36" i="1"/>
  <c r="E37" i="1"/>
  <c r="E38" i="1"/>
  <c r="E35" i="1"/>
  <c r="E34" i="1"/>
  <c r="D34" i="1"/>
  <c r="B34" i="1"/>
  <c r="C34" i="1"/>
  <c r="G43" i="1"/>
  <c r="F45" i="1"/>
  <c r="F46" i="1"/>
  <c r="F47" i="1"/>
  <c r="F44" i="1"/>
  <c r="F43" i="1"/>
  <c r="E43" i="1"/>
  <c r="D43" i="1"/>
  <c r="B43" i="1"/>
  <c r="C43" i="1"/>
  <c r="G54" i="1"/>
  <c r="G53" i="1"/>
  <c r="G52" i="1"/>
  <c r="F52" i="1"/>
  <c r="E52" i="1"/>
  <c r="D52" i="1"/>
  <c r="B52" i="1"/>
  <c r="C52" i="1"/>
  <c r="G61" i="1"/>
  <c r="F61" i="1"/>
  <c r="E61" i="1"/>
  <c r="D61" i="1"/>
  <c r="B61" i="1"/>
  <c r="C63" i="1"/>
  <c r="C62" i="1"/>
  <c r="C61" i="1"/>
  <c r="G29" i="1"/>
  <c r="C29" i="1"/>
  <c r="B29" i="1"/>
  <c r="G20" i="1"/>
  <c r="F20" i="1"/>
  <c r="E20" i="1"/>
  <c r="D20" i="1"/>
  <c r="C20" i="1"/>
  <c r="G38" i="1"/>
  <c r="F38" i="1"/>
  <c r="D38" i="1"/>
  <c r="B38" i="1"/>
  <c r="C38" i="1"/>
  <c r="G47" i="1"/>
  <c r="E47" i="1"/>
  <c r="D47" i="1"/>
  <c r="B47" i="1"/>
  <c r="C47" i="1"/>
  <c r="G55" i="1"/>
  <c r="G56" i="1"/>
  <c r="F56" i="1"/>
  <c r="E56" i="1"/>
  <c r="D56" i="1"/>
  <c r="B56" i="1"/>
  <c r="C56" i="1"/>
  <c r="G65" i="1"/>
  <c r="F65" i="1"/>
  <c r="E65" i="1"/>
  <c r="D65" i="1"/>
  <c r="B65" i="1"/>
  <c r="C64" i="1"/>
  <c r="C65" i="1"/>
  <c r="G64" i="1"/>
  <c r="G63" i="1"/>
  <c r="G62" i="1"/>
  <c r="F64" i="1"/>
  <c r="E64" i="1"/>
  <c r="D64" i="1"/>
  <c r="B64" i="1"/>
  <c r="F63" i="1"/>
  <c r="E63" i="1"/>
  <c r="D63" i="1"/>
  <c r="B63" i="1"/>
  <c r="F62" i="1"/>
  <c r="E62" i="1"/>
  <c r="D62" i="1"/>
  <c r="B62" i="1"/>
  <c r="F55" i="1"/>
  <c r="F54" i="1"/>
  <c r="F53" i="1"/>
  <c r="E55" i="1"/>
  <c r="D55" i="1"/>
  <c r="C55" i="1"/>
  <c r="B55" i="1"/>
  <c r="E54" i="1"/>
  <c r="D54" i="1"/>
  <c r="C54" i="1"/>
  <c r="B54" i="1"/>
  <c r="E53" i="1"/>
  <c r="D53" i="1"/>
  <c r="C53" i="1"/>
  <c r="B53" i="1"/>
  <c r="G44" i="1"/>
  <c r="G45" i="1"/>
  <c r="G46" i="1"/>
  <c r="E44" i="1"/>
  <c r="E45" i="1"/>
  <c r="E46" i="1"/>
  <c r="D46" i="1"/>
  <c r="C46" i="1"/>
  <c r="B46" i="1"/>
  <c r="D45" i="1"/>
  <c r="C45" i="1"/>
  <c r="B45" i="1"/>
  <c r="D44" i="1"/>
  <c r="C44" i="1"/>
  <c r="B44" i="1"/>
  <c r="B37" i="1"/>
  <c r="C37" i="1"/>
  <c r="D37" i="1"/>
  <c r="B35" i="1"/>
  <c r="C35" i="1"/>
  <c r="D35" i="1"/>
  <c r="G37" i="1"/>
  <c r="F37" i="1"/>
  <c r="G36" i="1"/>
  <c r="F36" i="1"/>
  <c r="D36" i="1"/>
  <c r="C36" i="1"/>
  <c r="B36" i="1"/>
  <c r="G35" i="1"/>
  <c r="F35" i="1"/>
  <c r="C28" i="1"/>
  <c r="C26" i="1"/>
  <c r="G26" i="1"/>
  <c r="G27" i="1"/>
  <c r="G28" i="1"/>
  <c r="B26" i="1"/>
  <c r="B27" i="1"/>
  <c r="B28" i="1"/>
  <c r="C27" i="1"/>
  <c r="C17" i="1"/>
  <c r="D17" i="1"/>
  <c r="E17" i="1"/>
  <c r="F17" i="1"/>
  <c r="G17" i="1"/>
  <c r="C18" i="1"/>
  <c r="D18" i="1"/>
  <c r="E18" i="1"/>
  <c r="F18" i="1"/>
  <c r="G18" i="1"/>
  <c r="C19" i="1"/>
  <c r="D19" i="1"/>
  <c r="E19" i="1"/>
  <c r="F19" i="1"/>
  <c r="G19" i="1"/>
  <c r="K7" i="1"/>
  <c r="I44" i="1"/>
  <c r="I61" i="1"/>
  <c r="I55" i="1"/>
  <c r="O4" i="1"/>
  <c r="I65" i="1"/>
  <c r="I62" i="1"/>
  <c r="I35" i="1"/>
  <c r="I37" i="1"/>
  <c r="I43" i="1"/>
  <c r="I47" i="1"/>
  <c r="I17" i="1"/>
  <c r="I16" i="1"/>
  <c r="I64" i="1"/>
  <c r="I63" i="1"/>
  <c r="I45" i="1"/>
  <c r="I36" i="1"/>
  <c r="I28" i="1"/>
  <c r="I18" i="1"/>
  <c r="I38" i="1"/>
  <c r="I27" i="1"/>
  <c r="I56" i="1"/>
  <c r="I54" i="1"/>
  <c r="I53" i="1"/>
  <c r="I52" i="1"/>
  <c r="I46" i="1"/>
  <c r="I34" i="1"/>
  <c r="O7" i="1"/>
  <c r="F29" i="1"/>
  <c r="B19" i="1"/>
  <c r="F26" i="1"/>
  <c r="I29" i="1"/>
  <c r="I19" i="1"/>
  <c r="I26" i="1"/>
  <c r="F25" i="1"/>
  <c r="B20" i="1"/>
  <c r="I25" i="1"/>
  <c r="I20" i="1"/>
  <c r="O8" i="1"/>
  <c r="O9" i="1"/>
  <c r="O6" i="1"/>
  <c r="O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Mike C</author>
  </authors>
  <commentList>
    <comment ref="N3" authorId="0" shapeId="0" xr:uid="{7F932A7D-3472-4F51-875A-5A263F83C92E}">
      <text>
        <r>
          <rPr>
            <sz val="9"/>
            <color indexed="81"/>
            <rFont val="Tahoma"/>
            <family val="2"/>
          </rPr>
          <t>Calc Type
Acceptable values for this field are :
Zdiff - Impedance (Ohms)
Zodd - Odd Mode Impedance (Ohms)
Zeven - Even Mode Impedance (Ohms)
Zcommon - Common Mode Impedance (Ohms)
D - Delay (ps/m)
EER - Effective Er</t>
        </r>
      </text>
    </comment>
    <comment ref="O3" authorId="0" shapeId="0" xr:uid="{340CC045-74C8-4418-A460-351A5000CE85}">
      <text>
        <r>
          <rPr>
            <sz val="9"/>
            <color indexed="81"/>
            <rFont val="Tahoma"/>
            <family val="2"/>
          </rPr>
          <t>Answer
This cell contains the answer for the Parameters and Calc Type specified.
You may want to change the Zdiff heading if you choose to use another Calc Type.
Units for this field are :
Z** - Impedance (Ohms)
D - Delay (ps/m)
EEr - Effective Er</t>
        </r>
      </text>
    </comment>
  </commentList>
</comments>
</file>

<file path=xl/sharedStrings.xml><?xml version="1.0" encoding="utf-8"?>
<sst xmlns="http://schemas.openxmlformats.org/spreadsheetml/2006/main" count="79" uniqueCount="29">
  <si>
    <t>H1</t>
  </si>
  <si>
    <t>Er1</t>
  </si>
  <si>
    <t>W1</t>
  </si>
  <si>
    <t>W2</t>
  </si>
  <si>
    <t>S1</t>
  </si>
  <si>
    <t>T1</t>
  </si>
  <si>
    <t>Z**/D/EEr</t>
  </si>
  <si>
    <t>Zdiff</t>
  </si>
  <si>
    <t>Nominal =</t>
  </si>
  <si>
    <t>Max =</t>
  </si>
  <si>
    <t xml:space="preserve">Min = </t>
  </si>
  <si>
    <t xml:space="preserve">Etch taper = W1 -W2 = </t>
  </si>
  <si>
    <t>Altering Height value</t>
  </si>
  <si>
    <t>Var</t>
  </si>
  <si>
    <t>Altering Trace Width</t>
  </si>
  <si>
    <t>Altering Taper</t>
  </si>
  <si>
    <t>Altering Seperation</t>
  </si>
  <si>
    <t>Altering Trace Height</t>
  </si>
  <si>
    <t>Altering Dielectric Constant</t>
  </si>
  <si>
    <r>
      <t>If you have any questions or queries please call your local</t>
    </r>
    <r>
      <rPr>
        <b/>
        <i/>
        <sz val="10"/>
        <color rgb="FF0070C0"/>
        <rFont val="Arial"/>
        <family val="2"/>
      </rPr>
      <t xml:space="preserve"> Polar Office</t>
    </r>
    <r>
      <rPr>
        <b/>
        <i/>
        <sz val="10"/>
        <rFont val="Arial"/>
        <family val="2"/>
      </rPr>
      <t xml:space="preserve"> (</t>
    </r>
    <r>
      <rPr>
        <b/>
        <i/>
        <sz val="10"/>
        <color rgb="FF0070C0"/>
        <rFont val="Arial"/>
        <family val="2"/>
      </rPr>
      <t>www.polarinstruments.com</t>
    </r>
    <r>
      <rPr>
        <b/>
        <i/>
        <sz val="10"/>
        <rFont val="Arial"/>
        <family val="2"/>
      </rPr>
      <t>)</t>
    </r>
  </si>
  <si>
    <r>
      <t xml:space="preserve">Some cells are protected - use </t>
    </r>
    <r>
      <rPr>
        <b/>
        <sz val="10"/>
        <color rgb="FF0070C0"/>
        <rFont val="Arial"/>
        <family val="2"/>
      </rPr>
      <t>Review</t>
    </r>
    <r>
      <rPr>
        <sz val="10"/>
        <color rgb="FF0070C0"/>
        <rFont val="Arial"/>
        <family val="2"/>
      </rPr>
      <t xml:space="preserve"> - </t>
    </r>
    <r>
      <rPr>
        <b/>
        <sz val="10"/>
        <color rgb="FF0070C0"/>
        <rFont val="Arial"/>
        <family val="2"/>
      </rPr>
      <t>Unprotect Sheet</t>
    </r>
    <r>
      <rPr>
        <sz val="10"/>
        <rFont val="Arial"/>
        <family val="2"/>
      </rPr>
      <t xml:space="preserve"> to access them</t>
    </r>
  </si>
  <si>
    <r>
      <t xml:space="preserve">If </t>
    </r>
    <r>
      <rPr>
        <sz val="11"/>
        <color rgb="FF0070C0"/>
        <rFont val="Calibri"/>
        <family val="2"/>
        <scheme val="minor"/>
      </rPr>
      <t>SiExcelExpertx64</t>
    </r>
    <r>
      <rPr>
        <sz val="11"/>
        <color theme="1"/>
        <rFont val="Calibri"/>
        <family val="2"/>
        <scheme val="minor"/>
      </rPr>
      <t xml:space="preserve"> is not already open, open it now.</t>
    </r>
  </si>
  <si>
    <t>In the top frame, enter the nominal design dimensions, Er etc. In the lower frames, enter the increment size for evaluation.</t>
  </si>
  <si>
    <r>
      <t xml:space="preserve">The </t>
    </r>
    <r>
      <rPr>
        <b/>
        <sz val="11"/>
        <color theme="4" tint="-0.249977111117893"/>
        <rFont val="Calibri"/>
        <family val="2"/>
        <scheme val="minor"/>
      </rPr>
      <t>darker blue</t>
    </r>
    <r>
      <rPr>
        <sz val="11"/>
        <color theme="1"/>
        <rFont val="Calibri"/>
        <family val="2"/>
        <scheme val="minor"/>
      </rPr>
      <t xml:space="preserve"> fields permit entry of dimensional and other data. </t>
    </r>
  </si>
  <si>
    <t xml:space="preserve">Explanation: </t>
  </si>
  <si>
    <t>Altering Trace Width - W1 and W2 vary in width together, maintaining the same Etch Taper and center-to-center track spacing.</t>
  </si>
  <si>
    <t>Altering Taper - changes only the W2 dimension, meaning that the Etch Taper has been changed.</t>
  </si>
  <si>
    <t>Enter base data in the dark blue cells in the following frames</t>
  </si>
  <si>
    <r>
      <t xml:space="preserve">Press </t>
    </r>
    <r>
      <rPr>
        <b/>
        <sz val="11"/>
        <color theme="4" tint="-0.249977111117893"/>
        <rFont val="Calibri"/>
        <family val="2"/>
        <scheme val="minor"/>
      </rPr>
      <t>&lt;shift&gt;&lt;F9&gt;</t>
    </r>
    <r>
      <rPr>
        <sz val="11"/>
        <color theme="1"/>
        <rFont val="Calibri"/>
        <family val="2"/>
        <scheme val="minor"/>
      </rPr>
      <t xml:space="preserve"> to calculate this page. (Do not use </t>
    </r>
    <r>
      <rPr>
        <b/>
        <sz val="11"/>
        <color theme="4" tint="-0.249977111117893"/>
        <rFont val="Calibri"/>
        <family val="2"/>
        <scheme val="minor"/>
      </rPr>
      <t>F9</t>
    </r>
    <r>
      <rPr>
        <sz val="11"/>
        <color theme="1"/>
        <rFont val="Calibri"/>
        <family val="2"/>
        <scheme val="minor"/>
      </rPr>
      <t xml:space="preserve"> as it tends to calculate other sheets too.)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</si>
</sst>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1"/>
      <color theme="4" tint="-0.249977111117893"/>
      <name val="Calibri"/>
      <family val="2"/>
      <scheme val="minor"/>
    </font>
    <font>
      <b/>
      <i/>
      <sz val="11"/>
      <color theme="0"/>
      <name val="Calibri"/>
      <family val="2"/>
      <scheme val="minor"/>
    </font>
    <font>
      <sz val="9"/>
      <color indexed="81"/>
      <name val="Tahoma"/>
      <family val="2"/>
    </font>
    <font>
      <sz val="10"/>
      <name val="Arial"/>
      <family val="2"/>
    </font>
    <font>
      <b/>
      <i/>
      <sz val="10"/>
      <name val="Arial"/>
      <family val="2"/>
    </font>
    <font>
      <b/>
      <i/>
      <sz val="10"/>
      <color rgb="FF0070C0"/>
      <name val="Arial"/>
      <family val="2"/>
    </font>
    <font>
      <b/>
      <sz val="10"/>
      <color rgb="FF0070C0"/>
      <name val="Arial"/>
      <family val="2"/>
    </font>
    <font>
      <sz val="10"/>
      <color rgb="FF0070C0"/>
      <name val="Arial"/>
      <family val="2"/>
    </font>
    <font>
      <sz val="11"/>
      <color rgb="FF0070C0"/>
      <name val="Calibri"/>
      <family val="2"/>
      <scheme val="minor"/>
    </font>
    <font>
      <b/>
      <u/>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7" tint="0.59999389629810485"/>
        <bgColor indexed="64"/>
      </patternFill>
    </fill>
    <fill>
      <patternFill patternType="solid">
        <fgColor theme="2" tint="-0.749992370372631"/>
        <bgColor indexed="64"/>
      </patternFill>
    </fill>
    <fill>
      <patternFill patternType="solid">
        <fgColor rgb="FF92D050"/>
        <bgColor indexed="64"/>
      </patternFill>
    </fill>
    <fill>
      <patternFill patternType="solid">
        <fgColor theme="4"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theme="4" tint="-0.249977111117893"/>
      </right>
      <top style="thin">
        <color indexed="64"/>
      </top>
      <bottom style="thin">
        <color indexed="64"/>
      </bottom>
      <diagonal/>
    </border>
    <border>
      <left style="thin">
        <color theme="4" tint="-0.249977111117893"/>
      </left>
      <right style="thin">
        <color theme="4" tint="-0.249977111117893"/>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bottom style="medium">
        <color indexed="64"/>
      </bottom>
      <diagonal/>
    </border>
  </borders>
  <cellStyleXfs count="2">
    <xf numFmtId="0" fontId="0" fillId="0" borderId="0"/>
    <xf numFmtId="0" fontId="1" fillId="2" borderId="0" applyNumberFormat="0" applyBorder="0" applyAlignment="0" applyProtection="0"/>
  </cellStyleXfs>
  <cellXfs count="66">
    <xf numFmtId="0" fontId="0" fillId="0" borderId="0" xfId="0"/>
    <xf numFmtId="2" fontId="2" fillId="0" borderId="0" xfId="0" applyNumberFormat="1" applyFont="1" applyFill="1" applyBorder="1" applyAlignment="1">
      <alignment horizontal="center"/>
    </xf>
    <xf numFmtId="2" fontId="5" fillId="0" borderId="0" xfId="0" applyNumberFormat="1" applyFont="1" applyFill="1" applyBorder="1" applyAlignment="1">
      <alignment horizontal="center"/>
    </xf>
    <xf numFmtId="2" fontId="0" fillId="0" borderId="0" xfId="0" applyNumberFormat="1" applyFill="1" applyBorder="1" applyAlignment="1">
      <alignment horizontal="center"/>
    </xf>
    <xf numFmtId="2" fontId="0" fillId="0" borderId="0" xfId="0" applyNumberFormat="1" applyFill="1" applyBorder="1" applyAlignment="1">
      <alignment horizontal="right"/>
    </xf>
    <xf numFmtId="2" fontId="2" fillId="0" borderId="0" xfId="0" applyNumberFormat="1" applyFont="1" applyFill="1" applyBorder="1" applyAlignment="1">
      <alignment horizontal="right"/>
    </xf>
    <xf numFmtId="2" fontId="3" fillId="0" borderId="0" xfId="0" applyNumberFormat="1" applyFont="1" applyFill="1" applyBorder="1" applyAlignment="1">
      <alignment horizontal="right"/>
    </xf>
    <xf numFmtId="2" fontId="0" fillId="0" borderId="0" xfId="0" applyNumberFormat="1" applyFont="1" applyFill="1" applyBorder="1" applyAlignment="1">
      <alignment horizontal="center"/>
    </xf>
    <xf numFmtId="2" fontId="0" fillId="0" borderId="0" xfId="0" applyNumberFormat="1" applyFont="1" applyFill="1" applyBorder="1" applyAlignment="1">
      <alignment horizontal="right"/>
    </xf>
    <xf numFmtId="2" fontId="4" fillId="0" borderId="0" xfId="0" applyNumberFormat="1" applyFont="1" applyFill="1" applyBorder="1" applyAlignment="1">
      <alignment horizontal="center"/>
    </xf>
    <xf numFmtId="2" fontId="4" fillId="0" borderId="0" xfId="0" applyNumberFormat="1" applyFont="1" applyFill="1" applyBorder="1" applyAlignment="1">
      <alignment horizontal="right"/>
    </xf>
    <xf numFmtId="2" fontId="6" fillId="0" borderId="10" xfId="0" applyNumberFormat="1" applyFont="1" applyFill="1" applyBorder="1" applyAlignment="1">
      <alignment horizontal="center"/>
    </xf>
    <xf numFmtId="2" fontId="6" fillId="0" borderId="11" xfId="0" applyNumberFormat="1" applyFont="1" applyFill="1" applyBorder="1" applyAlignment="1">
      <alignment horizontal="center"/>
    </xf>
    <xf numFmtId="2" fontId="6" fillId="0" borderId="12" xfId="0" applyNumberFormat="1" applyFont="1" applyFill="1" applyBorder="1" applyAlignment="1">
      <alignment horizontal="center"/>
    </xf>
    <xf numFmtId="164" fontId="5" fillId="0" borderId="3" xfId="0" applyNumberFormat="1" applyFont="1" applyFill="1" applyBorder="1" applyAlignment="1">
      <alignment horizontal="center"/>
    </xf>
    <xf numFmtId="164" fontId="5" fillId="0" borderId="0" xfId="0" applyNumberFormat="1" applyFont="1" applyFill="1" applyBorder="1" applyAlignment="1">
      <alignment horizontal="center"/>
    </xf>
    <xf numFmtId="164" fontId="5" fillId="0" borderId="8" xfId="0" applyNumberFormat="1" applyFont="1" applyFill="1" applyBorder="1" applyAlignment="1">
      <alignment horizontal="center"/>
    </xf>
    <xf numFmtId="164" fontId="5" fillId="4" borderId="6" xfId="1" applyNumberFormat="1" applyFont="1" applyFill="1" applyBorder="1" applyAlignment="1">
      <alignment horizontal="right"/>
    </xf>
    <xf numFmtId="164" fontId="5" fillId="4" borderId="2" xfId="1" applyNumberFormat="1" applyFont="1" applyFill="1" applyBorder="1" applyAlignment="1">
      <alignment horizontal="center"/>
    </xf>
    <xf numFmtId="164" fontId="5" fillId="4" borderId="5" xfId="1" applyNumberFormat="1" applyFont="1" applyFill="1" applyBorder="1" applyAlignment="1">
      <alignment horizontal="center"/>
    </xf>
    <xf numFmtId="164" fontId="5" fillId="4" borderId="7" xfId="1" applyNumberFormat="1" applyFont="1" applyFill="1" applyBorder="1" applyAlignment="1">
      <alignment horizontal="center"/>
    </xf>
    <xf numFmtId="164" fontId="5" fillId="0" borderId="2" xfId="1" applyNumberFormat="1" applyFont="1" applyFill="1" applyBorder="1" applyAlignment="1">
      <alignment horizontal="center"/>
    </xf>
    <xf numFmtId="164" fontId="5" fillId="0" borderId="5" xfId="1" applyNumberFormat="1" applyFont="1" applyFill="1" applyBorder="1" applyAlignment="1">
      <alignment horizontal="center"/>
    </xf>
    <xf numFmtId="164" fontId="5" fillId="0" borderId="7" xfId="1" applyNumberFormat="1" applyFont="1" applyFill="1" applyBorder="1" applyAlignment="1">
      <alignment horizontal="center"/>
    </xf>
    <xf numFmtId="2" fontId="6" fillId="3" borderId="1" xfId="0" applyNumberFormat="1" applyFont="1" applyFill="1" applyBorder="1" applyAlignment="1">
      <alignment horizontal="center"/>
    </xf>
    <xf numFmtId="2" fontId="3" fillId="3" borderId="13" xfId="0" applyNumberFormat="1" applyFont="1" applyFill="1" applyBorder="1" applyAlignment="1">
      <alignment horizontal="center"/>
    </xf>
    <xf numFmtId="2" fontId="3" fillId="6" borderId="1" xfId="0" applyNumberFormat="1" applyFont="1" applyFill="1" applyBorder="1" applyAlignment="1">
      <alignment horizontal="right"/>
    </xf>
    <xf numFmtId="164" fontId="5" fillId="6" borderId="4" xfId="1" applyNumberFormat="1" applyFont="1" applyFill="1" applyBorder="1" applyAlignment="1">
      <alignment horizontal="right"/>
    </xf>
    <xf numFmtId="164" fontId="5" fillId="6" borderId="6" xfId="1" applyNumberFormat="1" applyFont="1" applyFill="1" applyBorder="1" applyAlignment="1">
      <alignment horizontal="right"/>
    </xf>
    <xf numFmtId="164" fontId="5" fillId="6" borderId="9" xfId="1" applyNumberFormat="1" applyFont="1" applyFill="1" applyBorder="1" applyAlignment="1">
      <alignment horizontal="right"/>
    </xf>
    <xf numFmtId="164" fontId="5" fillId="8" borderId="2" xfId="1" applyNumberFormat="1" applyFont="1" applyFill="1" applyBorder="1" applyAlignment="1">
      <alignment horizontal="center"/>
    </xf>
    <xf numFmtId="164" fontId="5" fillId="8" borderId="5" xfId="1" applyNumberFormat="1" applyFont="1" applyFill="1" applyBorder="1" applyAlignment="1">
      <alignment horizontal="center"/>
    </xf>
    <xf numFmtId="164" fontId="5" fillId="8" borderId="7" xfId="1" applyNumberFormat="1" applyFont="1" applyFill="1" applyBorder="1" applyAlignment="1">
      <alignment horizontal="center"/>
    </xf>
    <xf numFmtId="2" fontId="5" fillId="0" borderId="3" xfId="0" applyNumberFormat="1" applyFont="1" applyFill="1" applyBorder="1" applyAlignment="1">
      <alignment horizontal="center"/>
    </xf>
    <xf numFmtId="2" fontId="5" fillId="0" borderId="8" xfId="0" applyNumberFormat="1" applyFont="1" applyFill="1" applyBorder="1" applyAlignment="1">
      <alignment horizontal="center"/>
    </xf>
    <xf numFmtId="2" fontId="5" fillId="4" borderId="3" xfId="0" applyNumberFormat="1" applyFont="1" applyFill="1" applyBorder="1" applyAlignment="1">
      <alignment horizontal="center"/>
    </xf>
    <xf numFmtId="2" fontId="5" fillId="4" borderId="0" xfId="0" applyNumberFormat="1" applyFont="1" applyFill="1" applyBorder="1" applyAlignment="1">
      <alignment horizontal="center"/>
    </xf>
    <xf numFmtId="2" fontId="5" fillId="4" borderId="8" xfId="0" applyNumberFormat="1" applyFont="1" applyFill="1" applyBorder="1" applyAlignment="1">
      <alignment horizontal="center"/>
    </xf>
    <xf numFmtId="2" fontId="6" fillId="4" borderId="11" xfId="0" applyNumberFormat="1" applyFont="1" applyFill="1" applyBorder="1" applyAlignment="1">
      <alignment horizontal="center"/>
    </xf>
    <xf numFmtId="2" fontId="6" fillId="4" borderId="1" xfId="0" applyNumberFormat="1" applyFont="1" applyFill="1" applyBorder="1" applyAlignment="1">
      <alignment horizontal="center"/>
    </xf>
    <xf numFmtId="9" fontId="5" fillId="4" borderId="4" xfId="1" applyNumberFormat="1" applyFont="1" applyFill="1" applyBorder="1" applyAlignment="1">
      <alignment horizontal="right"/>
    </xf>
    <xf numFmtId="9" fontId="5" fillId="4" borderId="9" xfId="1" applyNumberFormat="1" applyFont="1" applyFill="1" applyBorder="1" applyAlignment="1">
      <alignment horizontal="right"/>
    </xf>
    <xf numFmtId="2" fontId="2" fillId="7" borderId="13" xfId="0" applyNumberFormat="1" applyFont="1" applyFill="1" applyBorder="1" applyAlignment="1" applyProtection="1">
      <alignment horizontal="center"/>
      <protection locked="0"/>
    </xf>
    <xf numFmtId="2" fontId="7" fillId="5" borderId="8" xfId="0" applyNumberFormat="1" applyFont="1" applyFill="1" applyBorder="1" applyAlignment="1"/>
    <xf numFmtId="2" fontId="0" fillId="9" borderId="0" xfId="0" applyNumberFormat="1" applyFill="1" applyBorder="1" applyAlignment="1">
      <alignment horizontal="center"/>
    </xf>
    <xf numFmtId="2" fontId="0" fillId="9" borderId="0" xfId="0" applyNumberFormat="1" applyFill="1" applyBorder="1" applyAlignment="1">
      <alignment horizontal="right"/>
    </xf>
    <xf numFmtId="2" fontId="0" fillId="9" borderId="16" xfId="0" applyNumberFormat="1" applyFill="1" applyBorder="1" applyAlignment="1">
      <alignment horizontal="center"/>
    </xf>
    <xf numFmtId="2" fontId="0" fillId="9" borderId="17" xfId="0" applyNumberFormat="1" applyFill="1" applyBorder="1" applyAlignment="1">
      <alignment horizontal="center"/>
    </xf>
    <xf numFmtId="2" fontId="0" fillId="9" borderId="17" xfId="0" applyNumberFormat="1" applyFill="1" applyBorder="1" applyAlignment="1">
      <alignment horizontal="right"/>
    </xf>
    <xf numFmtId="2" fontId="0" fillId="9" borderId="18" xfId="0" applyNumberFormat="1" applyFill="1" applyBorder="1" applyAlignment="1">
      <alignment horizontal="center"/>
    </xf>
    <xf numFmtId="2" fontId="0" fillId="9" borderId="3" xfId="0" applyNumberFormat="1" applyFill="1" applyBorder="1" applyAlignment="1">
      <alignment horizontal="center"/>
    </xf>
    <xf numFmtId="2" fontId="0" fillId="9" borderId="3" xfId="0" applyNumberFormat="1" applyFill="1" applyBorder="1" applyAlignment="1">
      <alignment horizontal="right"/>
    </xf>
    <xf numFmtId="2" fontId="0" fillId="9" borderId="19" xfId="0" applyNumberFormat="1" applyFill="1" applyBorder="1" applyAlignment="1">
      <alignment horizontal="center"/>
    </xf>
    <xf numFmtId="0" fontId="9" fillId="9" borderId="2" xfId="0" applyFont="1" applyFill="1" applyBorder="1" applyProtection="1"/>
    <xf numFmtId="0" fontId="0" fillId="9" borderId="5" xfId="0" applyFill="1" applyBorder="1" applyProtection="1"/>
    <xf numFmtId="0" fontId="10" fillId="9" borderId="20" xfId="0" applyFont="1" applyFill="1" applyBorder="1" applyProtection="1"/>
    <xf numFmtId="0" fontId="15" fillId="9" borderId="5" xfId="0" applyFont="1" applyFill="1" applyBorder="1" applyProtection="1"/>
    <xf numFmtId="164" fontId="5" fillId="10" borderId="5" xfId="1" applyNumberFormat="1" applyFont="1" applyFill="1" applyBorder="1" applyAlignment="1">
      <alignment horizontal="center"/>
    </xf>
    <xf numFmtId="164" fontId="5" fillId="10" borderId="0" xfId="0" applyNumberFormat="1" applyFont="1" applyFill="1" applyBorder="1" applyAlignment="1">
      <alignment horizontal="center"/>
    </xf>
    <xf numFmtId="2" fontId="5" fillId="10" borderId="0" xfId="0" applyNumberFormat="1" applyFont="1" applyFill="1" applyBorder="1" applyAlignment="1">
      <alignment horizontal="center"/>
    </xf>
    <xf numFmtId="2" fontId="2" fillId="11" borderId="14" xfId="0" applyNumberFormat="1" applyFont="1" applyFill="1" applyBorder="1" applyAlignment="1">
      <alignment horizontal="center"/>
    </xf>
    <xf numFmtId="2" fontId="2" fillId="11" borderId="15" xfId="0" applyNumberFormat="1" applyFont="1" applyFill="1" applyBorder="1" applyAlignment="1">
      <alignment horizontal="center"/>
    </xf>
    <xf numFmtId="2" fontId="2" fillId="11" borderId="12" xfId="0" applyNumberFormat="1" applyFont="1" applyFill="1" applyBorder="1" applyAlignment="1">
      <alignment horizontal="center"/>
    </xf>
    <xf numFmtId="2" fontId="7" fillId="12" borderId="10" xfId="0" applyNumberFormat="1" applyFont="1" applyFill="1" applyBorder="1" applyAlignment="1">
      <alignment horizontal="center"/>
    </xf>
    <xf numFmtId="2" fontId="7" fillId="12" borderId="11" xfId="0" applyNumberFormat="1" applyFont="1" applyFill="1" applyBorder="1" applyAlignment="1">
      <alignment horizontal="center"/>
    </xf>
    <xf numFmtId="2" fontId="7" fillId="12" borderId="12" xfId="0" applyNumberFormat="1" applyFont="1" applyFill="1" applyBorder="1" applyAlignment="1">
      <alignment horizont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Sensitivity!$B$13</c:f>
          <c:strCache>
            <c:ptCount val="1"/>
            <c:pt idx="0">
              <c:v>Altering Height value</c:v>
            </c:pt>
          </c:strCache>
        </c:strRef>
      </c:tx>
      <c:layout>
        <c:manualLayout>
          <c:xMode val="edge"/>
          <c:yMode val="edge"/>
          <c:x val="0.20476447904674142"/>
          <c:y val="4.9535587614282894E-2"/>
        </c:manualLayout>
      </c:layout>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472357621963921"/>
          <c:y val="9.3374582652923269E-2"/>
          <c:w val="0.83647571831298861"/>
          <c:h val="0.71510211351840491"/>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Sensitivity!$B$16:$B$20</c:f>
              <c:numCache>
                <c:formatCode>0.0</c:formatCode>
                <c:ptCount val="5"/>
                <c:pt idx="0">
                  <c:v>7.8999999999999995</c:v>
                </c:pt>
                <c:pt idx="1">
                  <c:v>8.1999999999999993</c:v>
                </c:pt>
                <c:pt idx="2">
                  <c:v>8.5</c:v>
                </c:pt>
                <c:pt idx="3">
                  <c:v>8.8000000000000007</c:v>
                </c:pt>
                <c:pt idx="4">
                  <c:v>9.1000000000000014</c:v>
                </c:pt>
              </c:numCache>
            </c:numRef>
          </c:cat>
          <c:val>
            <c:numRef>
              <c:f>Sensitivity!$I$16:$I$20</c:f>
              <c:numCache>
                <c:formatCode>0.0</c:formatCode>
                <c:ptCount val="5"/>
                <c:pt idx="0">
                  <c:v>96.885845118914204</c:v>
                </c:pt>
                <c:pt idx="1">
                  <c:v>98.260216723623401</c:v>
                </c:pt>
                <c:pt idx="2">
                  <c:v>99.5548290161192</c:v>
                </c:pt>
                <c:pt idx="3">
                  <c:v>100.7787376614196</c:v>
                </c:pt>
                <c:pt idx="4">
                  <c:v>101.9354082550508</c:v>
                </c:pt>
              </c:numCache>
            </c:numRef>
          </c:val>
          <c:smooth val="0"/>
          <c:extLst>
            <c:ext xmlns:c16="http://schemas.microsoft.com/office/drawing/2014/chart" uri="{C3380CC4-5D6E-409C-BE32-E72D297353CC}">
              <c16:uniqueId val="{00000000-38BC-4D1D-97A9-BCA3568F2B00}"/>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011765752"/>
        <c:axId val="1011766080"/>
      </c:lineChart>
      <c:catAx>
        <c:axId val="1011765752"/>
        <c:scaling>
          <c:orientation val="minMax"/>
        </c:scaling>
        <c:delete val="0"/>
        <c:axPos val="b"/>
        <c:numFmt formatCode="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011766080"/>
        <c:crosses val="autoZero"/>
        <c:auto val="1"/>
        <c:lblAlgn val="ctr"/>
        <c:lblOffset val="100"/>
        <c:noMultiLvlLbl val="0"/>
      </c:catAx>
      <c:valAx>
        <c:axId val="1011766080"/>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011765752"/>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Sensitivity!$B$22</c:f>
          <c:strCache>
            <c:ptCount val="1"/>
            <c:pt idx="0">
              <c:v>Altering Trace Width</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9.8219816272965874E-2"/>
          <c:y val="0.10641426549284533"/>
          <c:w val="0.87122462817147861"/>
          <c:h val="0.6984373851188934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Sensitivity!$D$25:$D$29</c:f>
              <c:numCache>
                <c:formatCode>0.00</c:formatCode>
                <c:ptCount val="5"/>
                <c:pt idx="0">
                  <c:v>12.399999999999999</c:v>
                </c:pt>
                <c:pt idx="1">
                  <c:v>12.2</c:v>
                </c:pt>
                <c:pt idx="2">
                  <c:v>12</c:v>
                </c:pt>
                <c:pt idx="3">
                  <c:v>11.8</c:v>
                </c:pt>
                <c:pt idx="4">
                  <c:v>11.600000000000001</c:v>
                </c:pt>
              </c:numCache>
            </c:numRef>
          </c:cat>
          <c:val>
            <c:numRef>
              <c:f>Sensitivity!$I$25:$I$29</c:f>
              <c:numCache>
                <c:formatCode>0.0</c:formatCode>
                <c:ptCount val="5"/>
                <c:pt idx="0">
                  <c:v>97.264786407573794</c:v>
                </c:pt>
                <c:pt idx="1">
                  <c:v>98.398639050099206</c:v>
                </c:pt>
                <c:pt idx="2">
                  <c:v>99.5548290161192</c:v>
                </c:pt>
                <c:pt idx="3">
                  <c:v>100.7249500572804</c:v>
                </c:pt>
                <c:pt idx="4">
                  <c:v>101.9097672349838</c:v>
                </c:pt>
              </c:numCache>
            </c:numRef>
          </c:val>
          <c:smooth val="0"/>
          <c:extLst>
            <c:ext xmlns:c16="http://schemas.microsoft.com/office/drawing/2014/chart" uri="{C3380CC4-5D6E-409C-BE32-E72D297353CC}">
              <c16:uniqueId val="{00000000-8F85-451C-A7F4-67D6B34F675A}"/>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763463648"/>
        <c:axId val="763461024"/>
      </c:lineChart>
      <c:catAx>
        <c:axId val="763463648"/>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763461024"/>
        <c:crosses val="autoZero"/>
        <c:auto val="1"/>
        <c:lblAlgn val="ctr"/>
        <c:lblOffset val="100"/>
        <c:noMultiLvlLbl val="0"/>
      </c:catAx>
      <c:valAx>
        <c:axId val="76346102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763463648"/>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Sensitivity!$B$31</c:f>
          <c:strCache>
            <c:ptCount val="1"/>
            <c:pt idx="0">
              <c:v>Altering Taper</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24558748338276"/>
          <c:y val="7.9179461601627574E-2"/>
          <c:w val="0.83944888707093435"/>
          <c:h val="0.73047583913560621"/>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Sensitivity!$E$34:$E$38</c:f>
              <c:numCache>
                <c:formatCode>0.00</c:formatCode>
                <c:ptCount val="5"/>
                <c:pt idx="0">
                  <c:v>11.2</c:v>
                </c:pt>
                <c:pt idx="1">
                  <c:v>11.1</c:v>
                </c:pt>
                <c:pt idx="2">
                  <c:v>11</c:v>
                </c:pt>
                <c:pt idx="3">
                  <c:v>10.9</c:v>
                </c:pt>
                <c:pt idx="4">
                  <c:v>10.8</c:v>
                </c:pt>
              </c:numCache>
            </c:numRef>
          </c:cat>
          <c:val>
            <c:numRef>
              <c:f>Sensitivity!$I$34:$I$38</c:f>
              <c:numCache>
                <c:formatCode>0.0</c:formatCode>
                <c:ptCount val="5"/>
                <c:pt idx="0">
                  <c:v>99.277162481121806</c:v>
                </c:pt>
                <c:pt idx="1">
                  <c:v>99.419045744160002</c:v>
                </c:pt>
                <c:pt idx="2">
                  <c:v>99.5548290161192</c:v>
                </c:pt>
                <c:pt idx="3">
                  <c:v>99.684766969753795</c:v>
                </c:pt>
                <c:pt idx="4">
                  <c:v>99.809117531133793</c:v>
                </c:pt>
              </c:numCache>
            </c:numRef>
          </c:val>
          <c:smooth val="0"/>
          <c:extLst>
            <c:ext xmlns:c16="http://schemas.microsoft.com/office/drawing/2014/chart" uri="{C3380CC4-5D6E-409C-BE32-E72D297353CC}">
              <c16:uniqueId val="{00000000-01ED-4B2E-AA3B-6ACC948FB2E3}"/>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41888216"/>
        <c:axId val="1141888872"/>
      </c:lineChart>
      <c:catAx>
        <c:axId val="1141888216"/>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41888872"/>
        <c:crosses val="autoZero"/>
        <c:auto val="1"/>
        <c:lblAlgn val="ctr"/>
        <c:lblOffset val="100"/>
        <c:noMultiLvlLbl val="0"/>
      </c:catAx>
      <c:valAx>
        <c:axId val="114188887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41888216"/>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Sensitivity!$B$40</c:f>
          <c:strCache>
            <c:ptCount val="1"/>
            <c:pt idx="0">
              <c:v>Altering Seperation</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0583894796655573"/>
          <c:y val="0.10379483826534601"/>
          <c:w val="0.85636036474822086"/>
          <c:h val="0.7058604624718877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Sensitivity!$F$43:$F$47</c:f>
              <c:numCache>
                <c:formatCode>0.00</c:formatCode>
                <c:ptCount val="5"/>
                <c:pt idx="0">
                  <c:v>8.9600000000000009</c:v>
                </c:pt>
                <c:pt idx="1">
                  <c:v>8.98</c:v>
                </c:pt>
                <c:pt idx="2">
                  <c:v>9</c:v>
                </c:pt>
                <c:pt idx="3">
                  <c:v>9.02</c:v>
                </c:pt>
                <c:pt idx="4">
                  <c:v>9.0399999999999991</c:v>
                </c:pt>
              </c:numCache>
            </c:numRef>
          </c:cat>
          <c:val>
            <c:numRef>
              <c:f>Sensitivity!$I$43:$I$47</c:f>
              <c:numCache>
                <c:formatCode>0.0</c:formatCode>
                <c:ptCount val="5"/>
                <c:pt idx="0">
                  <c:v>99.481252791729403</c:v>
                </c:pt>
                <c:pt idx="1">
                  <c:v>99.518097333469399</c:v>
                </c:pt>
                <c:pt idx="2">
                  <c:v>99.5548290161192</c:v>
                </c:pt>
                <c:pt idx="3">
                  <c:v>99.591448305344997</c:v>
                </c:pt>
                <c:pt idx="4">
                  <c:v>99.627955664194801</c:v>
                </c:pt>
              </c:numCache>
            </c:numRef>
          </c:val>
          <c:smooth val="0"/>
          <c:extLst>
            <c:ext xmlns:c16="http://schemas.microsoft.com/office/drawing/2014/chart" uri="{C3380CC4-5D6E-409C-BE32-E72D297353CC}">
              <c16:uniqueId val="{00000000-034D-4707-A25C-2FB7E155757F}"/>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41881000"/>
        <c:axId val="1141882312"/>
      </c:lineChart>
      <c:catAx>
        <c:axId val="1141881000"/>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41882312"/>
        <c:crosses val="autoZero"/>
        <c:auto val="1"/>
        <c:lblAlgn val="ctr"/>
        <c:lblOffset val="100"/>
        <c:noMultiLvlLbl val="0"/>
      </c:catAx>
      <c:valAx>
        <c:axId val="114188231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41881000"/>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Sensitivity!$B$49</c:f>
          <c:strCache>
            <c:ptCount val="1"/>
            <c:pt idx="0">
              <c:v>Altering Trace Height</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057675654993254"/>
          <c:y val="0.14305973145067566"/>
          <c:w val="0.84191258701357985"/>
          <c:h val="0.66890978981570182"/>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Sensitivity!$G$52:$G$56</c:f>
              <c:numCache>
                <c:formatCode>0.00</c:formatCode>
                <c:ptCount val="5"/>
                <c:pt idx="0">
                  <c:v>1.3</c:v>
                </c:pt>
                <c:pt idx="1">
                  <c:v>1.25</c:v>
                </c:pt>
                <c:pt idx="2">
                  <c:v>1.2</c:v>
                </c:pt>
                <c:pt idx="3">
                  <c:v>1.1499999999999999</c:v>
                </c:pt>
                <c:pt idx="4">
                  <c:v>1.0999999999999999</c:v>
                </c:pt>
              </c:numCache>
            </c:numRef>
          </c:cat>
          <c:val>
            <c:numRef>
              <c:f>Sensitivity!$I$52:$I$56</c:f>
              <c:numCache>
                <c:formatCode>0.0</c:formatCode>
                <c:ptCount val="5"/>
                <c:pt idx="0">
                  <c:v>99.083094593026999</c:v>
                </c:pt>
                <c:pt idx="1">
                  <c:v>99.317909838981393</c:v>
                </c:pt>
                <c:pt idx="2">
                  <c:v>99.5548290161192</c:v>
                </c:pt>
                <c:pt idx="3">
                  <c:v>99.793870563077405</c:v>
                </c:pt>
                <c:pt idx="4">
                  <c:v>100.03504714241519</c:v>
                </c:pt>
              </c:numCache>
            </c:numRef>
          </c:val>
          <c:smooth val="0"/>
          <c:extLst>
            <c:ext xmlns:c16="http://schemas.microsoft.com/office/drawing/2014/chart" uri="{C3380CC4-5D6E-409C-BE32-E72D297353CC}">
              <c16:uniqueId val="{00000000-00C7-4B00-A0F0-7BEA592C5990}"/>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336584400"/>
        <c:axId val="336585384"/>
      </c:lineChart>
      <c:catAx>
        <c:axId val="336584400"/>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336585384"/>
        <c:crosses val="autoZero"/>
        <c:auto val="1"/>
        <c:lblAlgn val="ctr"/>
        <c:lblOffset val="100"/>
        <c:noMultiLvlLbl val="0"/>
      </c:catAx>
      <c:valAx>
        <c:axId val="336585384"/>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336584400"/>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Sensitivity!$B$58</c:f>
          <c:strCache>
            <c:ptCount val="1"/>
            <c:pt idx="0">
              <c:v>Altering Dielectric Constant</c:v>
            </c:pt>
          </c:strCache>
        </c:strRef>
      </c:tx>
      <c:overlay val="0"/>
      <c:spPr>
        <a:noFill/>
        <a:ln>
          <a:noFill/>
        </a:ln>
        <a:effectLst/>
      </c:spPr>
      <c:txPr>
        <a:bodyPr rot="0" spcFirstLastPara="1" vertOverflow="ellipsis" vert="horz" wrap="square" anchor="ctr" anchorCtr="1"/>
        <a:lstStyle/>
        <a:p>
          <a:pPr>
            <a:defRPr sz="12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1905432275511016"/>
          <c:y val="0.11131494897061524"/>
          <c:w val="0.84390864020785283"/>
          <c:h val="0.69950453915591859"/>
        </c:manualLayout>
      </c:layout>
      <c:lineChart>
        <c:grouping val="standard"/>
        <c:varyColors val="0"/>
        <c:ser>
          <c:idx val="0"/>
          <c:order val="0"/>
          <c:spPr>
            <a:ln w="34925" cap="rnd">
              <a:solidFill>
                <a:schemeClr val="lt1"/>
              </a:solidFill>
              <a:round/>
            </a:ln>
            <a:effectLst>
              <a:outerShdw dist="25400" dir="2700000" algn="tl" rotWithShape="0">
                <a:schemeClr val="accent1"/>
              </a:outerShdw>
            </a:effectLst>
          </c:spPr>
          <c:marker>
            <c:symbol val="none"/>
          </c:marker>
          <c:cat>
            <c:numRef>
              <c:f>Sensitivity!$C$61:$C$65</c:f>
              <c:numCache>
                <c:formatCode>0.00</c:formatCode>
                <c:ptCount val="5"/>
                <c:pt idx="0">
                  <c:v>4.5000000000000009</c:v>
                </c:pt>
                <c:pt idx="1">
                  <c:v>4.3500000000000005</c:v>
                </c:pt>
                <c:pt idx="2">
                  <c:v>4.2</c:v>
                </c:pt>
                <c:pt idx="3">
                  <c:v>4.05</c:v>
                </c:pt>
                <c:pt idx="4">
                  <c:v>3.9</c:v>
                </c:pt>
              </c:numCache>
            </c:numRef>
          </c:cat>
          <c:val>
            <c:numRef>
              <c:f>Sensitivity!$I$61:$I$65</c:f>
              <c:numCache>
                <c:formatCode>0.0</c:formatCode>
                <c:ptCount val="5"/>
                <c:pt idx="0">
                  <c:v>96.754579520085798</c:v>
                </c:pt>
                <c:pt idx="1">
                  <c:v>98.124624390731398</c:v>
                </c:pt>
                <c:pt idx="2">
                  <c:v>99.5548290161192</c:v>
                </c:pt>
                <c:pt idx="3">
                  <c:v>101.049750175995</c:v>
                </c:pt>
                <c:pt idx="4">
                  <c:v>102.6144454409156</c:v>
                </c:pt>
              </c:numCache>
            </c:numRef>
          </c:val>
          <c:smooth val="0"/>
          <c:extLst>
            <c:ext xmlns:c16="http://schemas.microsoft.com/office/drawing/2014/chart" uri="{C3380CC4-5D6E-409C-BE32-E72D297353CC}">
              <c16:uniqueId val="{00000000-AEE0-4935-ABCE-1316BF7E7BD7}"/>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smooth val="0"/>
        <c:axId val="1131081264"/>
        <c:axId val="1131088152"/>
      </c:lineChart>
      <c:catAx>
        <c:axId val="1131081264"/>
        <c:scaling>
          <c:orientation val="minMax"/>
        </c:scaling>
        <c:delete val="0"/>
        <c:axPos val="b"/>
        <c:numFmt formatCode="0.00"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131088152"/>
        <c:crosses val="autoZero"/>
        <c:auto val="1"/>
        <c:lblAlgn val="ctr"/>
        <c:lblOffset val="100"/>
        <c:noMultiLvlLbl val="0"/>
      </c:catAx>
      <c:valAx>
        <c:axId val="1131088152"/>
        <c:scaling>
          <c:orientation val="minMax"/>
        </c:scaling>
        <c:delete val="0"/>
        <c:axPos val="l"/>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131081264"/>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GB"/>
              <a:t>Comparison of Impedance Sensitivity
 to Parametric Deviation from Design Value</a:t>
            </a:r>
          </a:p>
        </c:rich>
      </c:tx>
      <c:layout>
        <c:manualLayout>
          <c:xMode val="edge"/>
          <c:yMode val="edge"/>
          <c:x val="0.28447958618951336"/>
          <c:y val="2.0367630220719055E-2"/>
        </c:manualLayout>
      </c:layout>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0672365328029193"/>
          <c:y val="0.12649069034155966"/>
          <c:w val="0.83721127239053372"/>
          <c:h val="0.78294438866282656"/>
        </c:manualLayout>
      </c:layout>
      <c:scatterChart>
        <c:scatterStyle val="smoothMarker"/>
        <c:varyColors val="0"/>
        <c:ser>
          <c:idx val="0"/>
          <c:order val="0"/>
          <c:spPr>
            <a:ln w="28575" cap="rnd">
              <a:solidFill>
                <a:schemeClr val="lt1">
                  <a:alpha val="50000"/>
                </a:schemeClr>
              </a:solidFill>
              <a:round/>
            </a:ln>
            <a:effectLst>
              <a:outerShdw dist="25400" dir="2700000" algn="tl" rotWithShape="0">
                <a:schemeClr val="accent1"/>
              </a:outerShdw>
            </a:effectLst>
          </c:spPr>
          <c:marker>
            <c:symbol val="none"/>
          </c:marker>
          <c:yVal>
            <c:numRef>
              <c:f>Sensitivity!$I$16:$I$65</c:f>
              <c:numCache>
                <c:formatCode>0.0</c:formatCode>
                <c:ptCount val="50"/>
                <c:pt idx="0">
                  <c:v>96.885845118914204</c:v>
                </c:pt>
                <c:pt idx="1">
                  <c:v>98.260216723623401</c:v>
                </c:pt>
                <c:pt idx="2">
                  <c:v>99.5548290161192</c:v>
                </c:pt>
                <c:pt idx="3">
                  <c:v>100.7787376614196</c:v>
                </c:pt>
                <c:pt idx="4">
                  <c:v>101.9354082550508</c:v>
                </c:pt>
                <c:pt idx="9">
                  <c:v>97.264786407573794</c:v>
                </c:pt>
                <c:pt idx="10">
                  <c:v>98.398639050099206</c:v>
                </c:pt>
                <c:pt idx="11">
                  <c:v>99.5548290161192</c:v>
                </c:pt>
                <c:pt idx="12">
                  <c:v>100.7249500572804</c:v>
                </c:pt>
                <c:pt idx="13">
                  <c:v>101.9097672349838</c:v>
                </c:pt>
                <c:pt idx="18">
                  <c:v>99.277162481121806</c:v>
                </c:pt>
                <c:pt idx="19">
                  <c:v>99.419045744160002</c:v>
                </c:pt>
                <c:pt idx="20">
                  <c:v>99.5548290161192</c:v>
                </c:pt>
                <c:pt idx="21">
                  <c:v>99.684766969753795</c:v>
                </c:pt>
                <c:pt idx="22">
                  <c:v>99.809117531133793</c:v>
                </c:pt>
                <c:pt idx="27">
                  <c:v>99.481252791729403</c:v>
                </c:pt>
                <c:pt idx="28">
                  <c:v>99.518097333469399</c:v>
                </c:pt>
                <c:pt idx="29">
                  <c:v>99.5548290161192</c:v>
                </c:pt>
                <c:pt idx="30">
                  <c:v>99.591448305344997</c:v>
                </c:pt>
                <c:pt idx="31">
                  <c:v>99.627955664194801</c:v>
                </c:pt>
                <c:pt idx="36">
                  <c:v>99.083094593026999</c:v>
                </c:pt>
                <c:pt idx="37">
                  <c:v>99.317909838981393</c:v>
                </c:pt>
                <c:pt idx="38">
                  <c:v>99.5548290161192</c:v>
                </c:pt>
                <c:pt idx="39">
                  <c:v>99.793870563077405</c:v>
                </c:pt>
                <c:pt idx="40">
                  <c:v>100.03504714241519</c:v>
                </c:pt>
                <c:pt idx="45">
                  <c:v>96.754579520085798</c:v>
                </c:pt>
                <c:pt idx="46">
                  <c:v>98.124624390731398</c:v>
                </c:pt>
                <c:pt idx="47">
                  <c:v>99.5548290161192</c:v>
                </c:pt>
                <c:pt idx="48">
                  <c:v>101.049750175995</c:v>
                </c:pt>
                <c:pt idx="49">
                  <c:v>102.6144454409156</c:v>
                </c:pt>
              </c:numCache>
            </c:numRef>
          </c:yVal>
          <c:smooth val="1"/>
          <c:extLst>
            <c:ext xmlns:c16="http://schemas.microsoft.com/office/drawing/2014/chart" uri="{C3380CC4-5D6E-409C-BE32-E72D297353CC}">
              <c16:uniqueId val="{00000000-5CFB-4B01-B2A9-80AD4D3913F5}"/>
            </c:ext>
          </c:extLst>
        </c:ser>
        <c:dLbls>
          <c:showLegendKey val="0"/>
          <c:showVal val="0"/>
          <c:showCatName val="0"/>
          <c:showSerName val="0"/>
          <c:showPercent val="0"/>
          <c:showBubbleSize val="0"/>
        </c:dLbls>
        <c:axId val="693676472"/>
        <c:axId val="1"/>
      </c:scatterChart>
      <c:valAx>
        <c:axId val="693676472"/>
        <c:scaling>
          <c:orientation val="minMax"/>
          <c:max val="50"/>
        </c:scaling>
        <c:delete val="0"/>
        <c:axPos val="b"/>
        <c:majorGridlines>
          <c:spPr>
            <a:ln w="9525" cap="flat" cmpd="sng" algn="ctr">
              <a:solidFill>
                <a:schemeClr val="lt1">
                  <a:alpha val="25000"/>
                </a:schemeClr>
              </a:solidFill>
              <a:round/>
            </a:ln>
            <a:effectLst/>
          </c:spPr>
        </c:majorGridlines>
        <c:numFmt formatCode="General"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solidFill>
                <a:latin typeface="+mn-lt"/>
                <a:ea typeface="+mn-ea"/>
                <a:cs typeface="+mn-cs"/>
              </a:defRPr>
            </a:pPr>
            <a:endParaRPr lang="en-US"/>
          </a:p>
        </c:txPr>
        <c:crossAx val="1"/>
        <c:crosses val="autoZero"/>
        <c:crossBetween val="midCat"/>
      </c:valAx>
      <c:valAx>
        <c:axId val="1"/>
        <c:scaling>
          <c:orientation val="minMax"/>
        </c:scaling>
        <c:delete val="0"/>
        <c:axPos val="l"/>
        <c:majorGridlines>
          <c:spPr>
            <a:ln w="9525" cap="flat" cmpd="sng" algn="ctr">
              <a:solidFill>
                <a:schemeClr val="lt1">
                  <a:alpha val="25000"/>
                </a:schemeClr>
              </a:solidFill>
              <a:round/>
            </a:ln>
            <a:effectLst/>
          </c:spPr>
        </c:majorGridlines>
        <c:title>
          <c:tx>
            <c:rich>
              <a:bodyPr rot="-5400000" spcFirstLastPara="1" vertOverflow="ellipsis" vert="horz" wrap="square" anchor="ctr" anchorCtr="1"/>
              <a:lstStyle/>
              <a:p>
                <a:pPr>
                  <a:defRPr sz="1600" b="1" i="0" u="none" strike="noStrike" kern="1200" baseline="0">
                    <a:solidFill>
                      <a:schemeClr val="lt1"/>
                    </a:solidFill>
                    <a:latin typeface="+mn-lt"/>
                    <a:ea typeface="+mn-ea"/>
                    <a:cs typeface="+mn-cs"/>
                  </a:defRPr>
                </a:pPr>
                <a:r>
                  <a:rPr lang="en-GB" sz="1600"/>
                  <a:t>Impedance</a:t>
                </a:r>
              </a:p>
            </c:rich>
          </c:tx>
          <c:layout>
            <c:manualLayout>
              <c:xMode val="edge"/>
              <c:yMode val="edge"/>
              <c:x val="2.1796393404895368E-2"/>
              <c:y val="0.45483432859483169"/>
            </c:manualLayout>
          </c:layout>
          <c:overlay val="0"/>
          <c:spPr>
            <a:noFill/>
            <a:ln>
              <a:noFill/>
            </a:ln>
            <a:effectLst/>
          </c:spPr>
          <c:txPr>
            <a:bodyPr rot="-5400000" spcFirstLastPara="1" vertOverflow="ellipsis" vert="horz" wrap="square" anchor="ctr" anchorCtr="1"/>
            <a:lstStyle/>
            <a:p>
              <a:pPr>
                <a:defRPr sz="1600" b="1" i="0" u="none" strike="noStrike" kern="1200" baseline="0">
                  <a:solidFill>
                    <a:schemeClr val="lt1"/>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solidFill>
                <a:latin typeface="+mn-lt"/>
                <a:ea typeface="+mn-ea"/>
                <a:cs typeface="+mn-cs"/>
              </a:defRPr>
            </a:pPr>
            <a:endParaRPr lang="en-US"/>
          </a:p>
        </c:txPr>
        <c:crossAx val="693676472"/>
        <c:crosses val="autoZero"/>
        <c:crossBetween val="midCat"/>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alignWithMargins="0"/>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47">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alpha val="25000"/>
          </a:schemeClr>
        </a:solidFill>
        <a:round/>
      </a:ln>
    </cs:spPr>
    <cs:defRPr sz="900" b="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28575" cap="rnd">
        <a:solidFill>
          <a:schemeClr val="lt1">
            <a:alpha val="50000"/>
          </a:schemeClr>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cap="flat" cmpd="sng" algn="ctr">
        <a:gradFill>
          <a:gsLst>
            <a:gs pos="79000">
              <a:schemeClr val="phClr"/>
            </a:gs>
            <a:gs pos="0">
              <a:schemeClr val="lt1">
                <a:alpha val="6000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37030</xdr:colOff>
      <xdr:row>1</xdr:row>
      <xdr:rowOff>779</xdr:rowOff>
    </xdr:from>
    <xdr:to>
      <xdr:col>6</xdr:col>
      <xdr:colOff>391576</xdr:colOff>
      <xdr:row>9</xdr:row>
      <xdr:rowOff>124045</xdr:rowOff>
    </xdr:to>
    <xdr:pic>
      <xdr:nvPicPr>
        <xdr:cNvPr id="13" name="imaEdgecoupSurfaceMicrostrip1B" descr="DiffEdgeCoupledSurfaceMicrostrip1B">
          <a:extLst>
            <a:ext uri="{FF2B5EF4-FFF2-40B4-BE49-F238E27FC236}">
              <a16:creationId xmlns:a16="http://schemas.microsoft.com/office/drawing/2014/main" id="{6C70A50D-3BB2-4131-894C-46BCD45CB53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4230" y="191279"/>
          <a:ext cx="2688171" cy="1647266"/>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9</xdr:col>
      <xdr:colOff>76199</xdr:colOff>
      <xdr:row>12</xdr:row>
      <xdr:rowOff>4762</xdr:rowOff>
    </xdr:from>
    <xdr:to>
      <xdr:col>16</xdr:col>
      <xdr:colOff>28575</xdr:colOff>
      <xdr:row>20</xdr:row>
      <xdr:rowOff>19050</xdr:rowOff>
    </xdr:to>
    <xdr:graphicFrame macro="">
      <xdr:nvGraphicFramePr>
        <xdr:cNvPr id="6" name="Chart 5">
          <a:extLst>
            <a:ext uri="{FF2B5EF4-FFF2-40B4-BE49-F238E27FC236}">
              <a16:creationId xmlns:a16="http://schemas.microsoft.com/office/drawing/2014/main" id="{08979246-C6BF-4702-B98F-442321EA7C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76201</xdr:colOff>
      <xdr:row>21</xdr:row>
      <xdr:rowOff>952</xdr:rowOff>
    </xdr:from>
    <xdr:to>
      <xdr:col>16</xdr:col>
      <xdr:colOff>38967</xdr:colOff>
      <xdr:row>28</xdr:row>
      <xdr:rowOff>177165</xdr:rowOff>
    </xdr:to>
    <xdr:graphicFrame macro="">
      <xdr:nvGraphicFramePr>
        <xdr:cNvPr id="7" name="Chart 6">
          <a:extLst>
            <a:ext uri="{FF2B5EF4-FFF2-40B4-BE49-F238E27FC236}">
              <a16:creationId xmlns:a16="http://schemas.microsoft.com/office/drawing/2014/main" id="{B0E5BC7E-BC2F-494A-A0CD-B525EED4C7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29</xdr:row>
      <xdr:rowOff>159067</xdr:rowOff>
    </xdr:from>
    <xdr:to>
      <xdr:col>16</xdr:col>
      <xdr:colOff>38966</xdr:colOff>
      <xdr:row>37</xdr:row>
      <xdr:rowOff>182880</xdr:rowOff>
    </xdr:to>
    <xdr:graphicFrame macro="">
      <xdr:nvGraphicFramePr>
        <xdr:cNvPr id="8" name="Chart 7">
          <a:extLst>
            <a:ext uri="{FF2B5EF4-FFF2-40B4-BE49-F238E27FC236}">
              <a16:creationId xmlns:a16="http://schemas.microsoft.com/office/drawing/2014/main" id="{4EF29EAB-693C-4BA3-B425-3A1DAFD9FC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76200</xdr:colOff>
      <xdr:row>38</xdr:row>
      <xdr:rowOff>164782</xdr:rowOff>
    </xdr:from>
    <xdr:to>
      <xdr:col>16</xdr:col>
      <xdr:colOff>47625</xdr:colOff>
      <xdr:row>46</xdr:row>
      <xdr:rowOff>188595</xdr:rowOff>
    </xdr:to>
    <xdr:graphicFrame macro="">
      <xdr:nvGraphicFramePr>
        <xdr:cNvPr id="9" name="Chart 8">
          <a:extLst>
            <a:ext uri="{FF2B5EF4-FFF2-40B4-BE49-F238E27FC236}">
              <a16:creationId xmlns:a16="http://schemas.microsoft.com/office/drawing/2014/main" id="{97E7A756-9E0E-4DF1-9F06-F2C4B7C5F34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76200</xdr:colOff>
      <xdr:row>47</xdr:row>
      <xdr:rowOff>170497</xdr:rowOff>
    </xdr:from>
    <xdr:to>
      <xdr:col>16</xdr:col>
      <xdr:colOff>47625</xdr:colOff>
      <xdr:row>56</xdr:row>
      <xdr:rowOff>22860</xdr:rowOff>
    </xdr:to>
    <xdr:graphicFrame macro="">
      <xdr:nvGraphicFramePr>
        <xdr:cNvPr id="10" name="Chart 9">
          <a:extLst>
            <a:ext uri="{FF2B5EF4-FFF2-40B4-BE49-F238E27FC236}">
              <a16:creationId xmlns:a16="http://schemas.microsoft.com/office/drawing/2014/main" id="{1971EDA6-C22E-48E3-8C21-124D2A25EB6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76201</xdr:colOff>
      <xdr:row>57</xdr:row>
      <xdr:rowOff>4763</xdr:rowOff>
    </xdr:from>
    <xdr:to>
      <xdr:col>16</xdr:col>
      <xdr:colOff>51954</xdr:colOff>
      <xdr:row>65</xdr:row>
      <xdr:rowOff>38101</xdr:rowOff>
    </xdr:to>
    <xdr:graphicFrame macro="">
      <xdr:nvGraphicFramePr>
        <xdr:cNvPr id="11" name="Chart 10">
          <a:extLst>
            <a:ext uri="{FF2B5EF4-FFF2-40B4-BE49-F238E27FC236}">
              <a16:creationId xmlns:a16="http://schemas.microsoft.com/office/drawing/2014/main" id="{67A4D59E-E7E3-43A9-A92E-D05C58A989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47625</xdr:colOff>
      <xdr:row>11</xdr:row>
      <xdr:rowOff>180975</xdr:rowOff>
    </xdr:from>
    <xdr:to>
      <xdr:col>37</xdr:col>
      <xdr:colOff>28575</xdr:colOff>
      <xdr:row>37</xdr:row>
      <xdr:rowOff>180975</xdr:rowOff>
    </xdr:to>
    <xdr:graphicFrame macro="">
      <xdr:nvGraphicFramePr>
        <xdr:cNvPr id="15" name="Chart 30">
          <a:extLst>
            <a:ext uri="{FF2B5EF4-FFF2-40B4-BE49-F238E27FC236}">
              <a16:creationId xmlns:a16="http://schemas.microsoft.com/office/drawing/2014/main" id="{40CBE36E-3085-4522-9092-E3B5DB3A36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Files%20(x86)/Polar/SiExcelx64/SiExcelExpertx6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uctures"/>
      <sheetName val="SiExcelExpertx64"/>
    </sheetNames>
    <definedNames>
      <definedName name="EdgeCoupledSurfaceMicrostrip1B"/>
    </defined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14B3-5D35-4EB8-AE89-86B8F71D0F3D}">
  <sheetPr codeName="Sheet1">
    <pageSetUpPr fitToPage="1"/>
  </sheetPr>
  <dimension ref="B2:AH65"/>
  <sheetViews>
    <sheetView showGridLines="0" tabSelected="1" zoomScaleNormal="100" workbookViewId="0">
      <selection activeCell="N4" sqref="N4"/>
    </sheetView>
  </sheetViews>
  <sheetFormatPr defaultColWidth="6.85546875" defaultRowHeight="15" x14ac:dyDescent="0.25"/>
  <cols>
    <col min="1" max="1" width="6.85546875" style="3"/>
    <col min="2" max="2" width="7.5703125" style="3" bestFit="1" customWidth="1"/>
    <col min="3" max="7" width="6.85546875" style="3"/>
    <col min="8" max="8" width="11.140625" style="3" customWidth="1"/>
    <col min="9" max="9" width="9.42578125" style="3" customWidth="1"/>
    <col min="10" max="13" width="6.85546875" style="3"/>
    <col min="14" max="14" width="11.7109375" style="3" customWidth="1"/>
    <col min="15" max="15" width="9.28515625" style="3" customWidth="1"/>
    <col min="16" max="16" width="6.85546875" style="3"/>
    <col min="17" max="17" width="2.42578125" style="3" customWidth="1"/>
    <col min="18" max="23" width="6.85546875" style="3"/>
    <col min="24" max="24" width="6.85546875" style="4"/>
    <col min="25" max="16384" width="6.85546875" style="3"/>
  </cols>
  <sheetData>
    <row r="2" spans="2:34" x14ac:dyDescent="0.25">
      <c r="H2" s="63" t="s">
        <v>27</v>
      </c>
      <c r="I2" s="64"/>
      <c r="J2" s="64"/>
      <c r="K2" s="64"/>
      <c r="L2" s="64"/>
      <c r="M2" s="64"/>
      <c r="N2" s="64"/>
      <c r="O2" s="65"/>
      <c r="R2" s="53" t="s">
        <v>20</v>
      </c>
      <c r="S2" s="50"/>
      <c r="T2" s="50"/>
      <c r="U2" s="50"/>
      <c r="V2" s="50"/>
      <c r="W2" s="50"/>
      <c r="X2" s="51"/>
      <c r="Y2" s="50"/>
      <c r="Z2" s="50"/>
      <c r="AA2" s="50"/>
      <c r="AB2" s="50"/>
      <c r="AC2" s="50"/>
      <c r="AD2" s="50"/>
      <c r="AE2" s="50"/>
      <c r="AF2" s="50"/>
      <c r="AG2" s="50"/>
      <c r="AH2" s="52"/>
    </row>
    <row r="3" spans="2:34" x14ac:dyDescent="0.25">
      <c r="H3" s="60" t="s">
        <v>0</v>
      </c>
      <c r="I3" s="61" t="s">
        <v>1</v>
      </c>
      <c r="J3" s="61" t="s">
        <v>2</v>
      </c>
      <c r="K3" s="61" t="s">
        <v>3</v>
      </c>
      <c r="L3" s="61" t="s">
        <v>4</v>
      </c>
      <c r="M3" s="61" t="s">
        <v>5</v>
      </c>
      <c r="N3" s="61" t="s">
        <v>6</v>
      </c>
      <c r="O3" s="62" t="s">
        <v>7</v>
      </c>
      <c r="R3" s="54" t="s">
        <v>21</v>
      </c>
      <c r="S3" s="44"/>
      <c r="T3" s="44"/>
      <c r="U3" s="44"/>
      <c r="V3" s="44"/>
      <c r="W3" s="44"/>
      <c r="X3" s="45"/>
      <c r="Y3" s="44"/>
      <c r="Z3" s="44"/>
      <c r="AA3" s="44"/>
      <c r="AB3" s="44"/>
      <c r="AC3" s="44"/>
      <c r="AD3" s="44"/>
      <c r="AE3" s="44"/>
      <c r="AF3" s="44"/>
      <c r="AG3" s="44"/>
      <c r="AH3" s="46"/>
    </row>
    <row r="4" spans="2:34" x14ac:dyDescent="0.25">
      <c r="H4" s="42">
        <v>8.5</v>
      </c>
      <c r="I4" s="42">
        <v>4.2</v>
      </c>
      <c r="J4" s="42">
        <v>12</v>
      </c>
      <c r="K4" s="42">
        <v>11</v>
      </c>
      <c r="L4" s="42">
        <v>9</v>
      </c>
      <c r="M4" s="42">
        <v>1.2</v>
      </c>
      <c r="N4" s="42" t="s">
        <v>7</v>
      </c>
      <c r="O4" s="26">
        <f>[1]!EdgeCoupledSurfaceMicrostrip1B(H4,I4,J4,K4,L4,M4,N4)</f>
        <v>99.5548290161192</v>
      </c>
      <c r="R4" s="54" t="s">
        <v>23</v>
      </c>
      <c r="S4" s="44"/>
      <c r="T4" s="44"/>
      <c r="U4" s="44"/>
      <c r="V4" s="44"/>
      <c r="W4" s="44"/>
      <c r="X4" s="45"/>
      <c r="Y4" s="44"/>
      <c r="Z4" s="44"/>
      <c r="AA4" s="44"/>
      <c r="AB4" s="44"/>
      <c r="AC4" s="44"/>
      <c r="AD4" s="44"/>
      <c r="AE4" s="44"/>
      <c r="AF4" s="44"/>
      <c r="AG4" s="44"/>
      <c r="AH4" s="46"/>
    </row>
    <row r="5" spans="2:34" x14ac:dyDescent="0.25">
      <c r="H5" s="21"/>
      <c r="I5" s="14"/>
      <c r="J5" s="14"/>
      <c r="K5" s="14"/>
      <c r="L5" s="14"/>
      <c r="M5" s="14"/>
      <c r="N5" s="14"/>
      <c r="O5" s="40">
        <f>(O6-O4)/O4</f>
        <v>-8.6206297264330489E-2</v>
      </c>
      <c r="R5" s="54" t="s">
        <v>22</v>
      </c>
      <c r="S5" s="44"/>
      <c r="T5" s="44"/>
      <c r="U5" s="44"/>
      <c r="V5" s="44"/>
      <c r="W5" s="44"/>
      <c r="X5" s="45"/>
      <c r="Y5" s="44"/>
      <c r="Z5" s="44"/>
      <c r="AA5" s="44"/>
      <c r="AB5" s="44"/>
      <c r="AC5" s="44"/>
      <c r="AD5" s="44"/>
      <c r="AE5" s="44"/>
      <c r="AF5" s="44"/>
      <c r="AG5" s="44"/>
      <c r="AH5" s="46"/>
    </row>
    <row r="6" spans="2:34" x14ac:dyDescent="0.25">
      <c r="H6" s="22"/>
      <c r="I6" s="15"/>
      <c r="J6" s="15"/>
      <c r="K6" s="15"/>
      <c r="L6" s="15"/>
      <c r="M6" s="15"/>
      <c r="N6" s="15" t="s">
        <v>10</v>
      </c>
      <c r="O6" s="17">
        <f>I16+I25+I34+I43+I52+I61-5*O4</f>
        <v>90.972575831856034</v>
      </c>
      <c r="R6" s="54" t="s">
        <v>28</v>
      </c>
      <c r="S6" s="44"/>
      <c r="T6" s="44"/>
      <c r="U6" s="44"/>
      <c r="V6" s="44"/>
      <c r="W6" s="44"/>
      <c r="X6" s="45"/>
      <c r="Y6" s="44"/>
      <c r="Z6" s="44"/>
      <c r="AA6" s="44"/>
      <c r="AB6" s="44"/>
      <c r="AC6" s="44"/>
      <c r="AD6" s="44"/>
      <c r="AE6" s="44"/>
      <c r="AF6" s="44"/>
      <c r="AG6" s="44"/>
      <c r="AH6" s="46"/>
    </row>
    <row r="7" spans="2:34" x14ac:dyDescent="0.25">
      <c r="H7" s="22"/>
      <c r="I7" s="15"/>
      <c r="J7" s="15" t="s">
        <v>11</v>
      </c>
      <c r="K7" s="15">
        <f>J4-K4</f>
        <v>1</v>
      </c>
      <c r="L7" s="15"/>
      <c r="M7" s="15"/>
      <c r="N7" s="15" t="s">
        <v>8</v>
      </c>
      <c r="O7" s="17">
        <f>O4</f>
        <v>99.5548290161192</v>
      </c>
      <c r="R7" s="56" t="s">
        <v>24</v>
      </c>
      <c r="S7" s="44"/>
      <c r="T7" s="44"/>
      <c r="U7" s="44"/>
      <c r="V7" s="44"/>
      <c r="W7" s="44"/>
      <c r="X7" s="45"/>
      <c r="Y7" s="44"/>
      <c r="Z7" s="44"/>
      <c r="AA7" s="44"/>
      <c r="AB7" s="44"/>
      <c r="AC7" s="44"/>
      <c r="AD7" s="44"/>
      <c r="AE7" s="44"/>
      <c r="AF7" s="44"/>
      <c r="AG7" s="44"/>
      <c r="AH7" s="46"/>
    </row>
    <row r="8" spans="2:34" x14ac:dyDescent="0.25">
      <c r="H8" s="22"/>
      <c r="I8" s="15"/>
      <c r="J8" s="15"/>
      <c r="K8" s="15"/>
      <c r="L8" s="15"/>
      <c r="M8" s="15"/>
      <c r="N8" s="15" t="s">
        <v>9</v>
      </c>
      <c r="O8" s="17">
        <f>I20+I29+I38+I47+I56+I65-5*O4</f>
        <v>108.15759618809795</v>
      </c>
      <c r="R8" s="54" t="s">
        <v>25</v>
      </c>
      <c r="S8" s="44"/>
      <c r="T8" s="44"/>
      <c r="U8" s="44"/>
      <c r="V8" s="44"/>
      <c r="W8" s="44"/>
      <c r="X8" s="45"/>
      <c r="Y8" s="44"/>
      <c r="Z8" s="44"/>
      <c r="AA8" s="44"/>
      <c r="AB8" s="44"/>
      <c r="AC8" s="44"/>
      <c r="AD8" s="44"/>
      <c r="AE8" s="44"/>
      <c r="AF8" s="44"/>
      <c r="AG8" s="44"/>
      <c r="AH8" s="46"/>
    </row>
    <row r="9" spans="2:34" x14ac:dyDescent="0.25">
      <c r="H9" s="23"/>
      <c r="I9" s="16"/>
      <c r="J9" s="16"/>
      <c r="K9" s="16"/>
      <c r="L9" s="16"/>
      <c r="M9" s="16"/>
      <c r="N9" s="16"/>
      <c r="O9" s="41">
        <f>(O8-O4)/O4</f>
        <v>8.6412354448279521E-2</v>
      </c>
      <c r="R9" s="54" t="s">
        <v>26</v>
      </c>
      <c r="S9" s="44"/>
      <c r="T9" s="44"/>
      <c r="U9" s="44"/>
      <c r="V9" s="44"/>
      <c r="W9" s="44"/>
      <c r="X9" s="45"/>
      <c r="Y9" s="44"/>
      <c r="Z9" s="44"/>
      <c r="AA9" s="44"/>
      <c r="AB9" s="44"/>
      <c r="AC9" s="44"/>
      <c r="AD9" s="44"/>
      <c r="AE9" s="44"/>
      <c r="AF9" s="44"/>
      <c r="AG9" s="44"/>
      <c r="AH9" s="46"/>
    </row>
    <row r="10" spans="2:34" ht="15.75" thickBot="1" x14ac:dyDescent="0.3">
      <c r="R10" s="55" t="s">
        <v>19</v>
      </c>
      <c r="S10" s="47"/>
      <c r="T10" s="47"/>
      <c r="U10" s="47"/>
      <c r="V10" s="47"/>
      <c r="W10" s="47"/>
      <c r="X10" s="48"/>
      <c r="Y10" s="47"/>
      <c r="Z10" s="47"/>
      <c r="AA10" s="47"/>
      <c r="AB10" s="47"/>
      <c r="AC10" s="47"/>
      <c r="AD10" s="47"/>
      <c r="AE10" s="47"/>
      <c r="AF10" s="47"/>
      <c r="AG10" s="47"/>
      <c r="AH10" s="49"/>
    </row>
    <row r="12" spans="2:34" x14ac:dyDescent="0.25">
      <c r="T12" s="7"/>
      <c r="U12" s="7"/>
      <c r="V12" s="7"/>
      <c r="W12" s="7"/>
      <c r="X12" s="8"/>
      <c r="Y12" s="7"/>
      <c r="Z12" s="7"/>
      <c r="AA12" s="7"/>
    </row>
    <row r="13" spans="2:34" x14ac:dyDescent="0.25">
      <c r="B13" s="43" t="s">
        <v>12</v>
      </c>
      <c r="C13" s="43"/>
      <c r="D13" s="43"/>
      <c r="E13" s="43"/>
      <c r="F13" s="43"/>
      <c r="G13" s="43"/>
      <c r="H13" s="43"/>
      <c r="I13" s="43"/>
      <c r="T13" s="7"/>
      <c r="U13" s="7"/>
      <c r="V13" s="7"/>
      <c r="W13" s="7"/>
      <c r="X13" s="8"/>
      <c r="Y13" s="7"/>
      <c r="Z13" s="7"/>
      <c r="AA13" s="7"/>
    </row>
    <row r="14" spans="2:34" x14ac:dyDescent="0.25">
      <c r="B14" s="39" t="s">
        <v>0</v>
      </c>
      <c r="C14" s="12" t="s">
        <v>1</v>
      </c>
      <c r="D14" s="12" t="s">
        <v>2</v>
      </c>
      <c r="E14" s="12" t="s">
        <v>3</v>
      </c>
      <c r="F14" s="12" t="s">
        <v>4</v>
      </c>
      <c r="G14" s="12" t="s">
        <v>5</v>
      </c>
      <c r="H14" s="12" t="s">
        <v>6</v>
      </c>
      <c r="I14" s="13" t="s">
        <v>7</v>
      </c>
      <c r="T14" s="7"/>
      <c r="U14" s="7"/>
      <c r="V14" s="7"/>
      <c r="W14" s="7"/>
      <c r="X14" s="8"/>
      <c r="Y14" s="7"/>
      <c r="Z14" s="7"/>
      <c r="AA14" s="7"/>
    </row>
    <row r="15" spans="2:34" x14ac:dyDescent="0.25">
      <c r="B15" s="25" t="s">
        <v>13</v>
      </c>
      <c r="C15" s="42">
        <v>0.3</v>
      </c>
      <c r="D15" s="6"/>
      <c r="F15" s="6"/>
      <c r="G15" s="6"/>
      <c r="H15" s="6"/>
      <c r="I15" s="6"/>
      <c r="T15" s="7"/>
      <c r="U15" s="7"/>
      <c r="V15" s="7"/>
      <c r="W15" s="7"/>
      <c r="X15" s="8"/>
      <c r="Y15" s="7"/>
      <c r="Z15" s="7"/>
      <c r="AA15" s="7"/>
    </row>
    <row r="16" spans="2:34" x14ac:dyDescent="0.25">
      <c r="B16" s="18">
        <f>$B$17-$C$15</f>
        <v>7.8999999999999995</v>
      </c>
      <c r="C16" s="14">
        <f>$I$4</f>
        <v>4.2</v>
      </c>
      <c r="D16" s="33">
        <f>$J$4</f>
        <v>12</v>
      </c>
      <c r="E16" s="33">
        <f>$K$4</f>
        <v>11</v>
      </c>
      <c r="F16" s="33">
        <f>$L$4</f>
        <v>9</v>
      </c>
      <c r="G16" s="33">
        <f>$M$4</f>
        <v>1.2</v>
      </c>
      <c r="H16" s="14" t="str">
        <f>$N$4</f>
        <v>Zdiff</v>
      </c>
      <c r="I16" s="27">
        <f>[1]!EdgeCoupledSurfaceMicrostrip1B(B16,C16,D16,E16,F16,G16,H16)</f>
        <v>96.885845118914204</v>
      </c>
      <c r="T16" s="7"/>
      <c r="U16" s="7"/>
      <c r="V16" s="7"/>
      <c r="W16" s="7"/>
      <c r="X16" s="8"/>
      <c r="Y16" s="7"/>
      <c r="Z16" s="7"/>
      <c r="AA16" s="7"/>
    </row>
    <row r="17" spans="2:24" x14ac:dyDescent="0.25">
      <c r="B17" s="19">
        <f>$B$18-$C$15</f>
        <v>8.1999999999999993</v>
      </c>
      <c r="C17" s="15">
        <f>$I$4</f>
        <v>4.2</v>
      </c>
      <c r="D17" s="2">
        <f>$J$4</f>
        <v>12</v>
      </c>
      <c r="E17" s="2">
        <f>$K$4</f>
        <v>11</v>
      </c>
      <c r="F17" s="2">
        <f>$L$4</f>
        <v>9</v>
      </c>
      <c r="G17" s="2">
        <f>$M$4</f>
        <v>1.2</v>
      </c>
      <c r="H17" s="15" t="str">
        <f>$N$4</f>
        <v>Zdiff</v>
      </c>
      <c r="I17" s="28">
        <f>[1]!EdgeCoupledSurfaceMicrostrip1B(B17,C17,D17,E17,F17,G17,H17)</f>
        <v>98.260216723623401</v>
      </c>
    </row>
    <row r="18" spans="2:24" s="9" customFormat="1" x14ac:dyDescent="0.25">
      <c r="B18" s="57">
        <f>$H$4</f>
        <v>8.5</v>
      </c>
      <c r="C18" s="58">
        <f>$I$4</f>
        <v>4.2</v>
      </c>
      <c r="D18" s="59">
        <f>$J$4</f>
        <v>12</v>
      </c>
      <c r="E18" s="59">
        <f>$K$4</f>
        <v>11</v>
      </c>
      <c r="F18" s="59">
        <f>$L$4</f>
        <v>9</v>
      </c>
      <c r="G18" s="59">
        <f>$M$4</f>
        <v>1.2</v>
      </c>
      <c r="H18" s="58" t="str">
        <f>$N$4</f>
        <v>Zdiff</v>
      </c>
      <c r="I18" s="28">
        <f>[1]!EdgeCoupledSurfaceMicrostrip1B(B18,C18,D18,E18,F18,G18,H18)</f>
        <v>99.5548290161192</v>
      </c>
      <c r="X18" s="10"/>
    </row>
    <row r="19" spans="2:24" x14ac:dyDescent="0.25">
      <c r="B19" s="19">
        <f>$B$18+$C$15</f>
        <v>8.8000000000000007</v>
      </c>
      <c r="C19" s="15">
        <f>$I$4</f>
        <v>4.2</v>
      </c>
      <c r="D19" s="2">
        <f>$J$4</f>
        <v>12</v>
      </c>
      <c r="E19" s="2">
        <f>$K$4</f>
        <v>11</v>
      </c>
      <c r="F19" s="2">
        <f>$L$4</f>
        <v>9</v>
      </c>
      <c r="G19" s="2">
        <f>$M$4</f>
        <v>1.2</v>
      </c>
      <c r="H19" s="15" t="str">
        <f>$N$4</f>
        <v>Zdiff</v>
      </c>
      <c r="I19" s="28">
        <f>[1]!EdgeCoupledSurfaceMicrostrip1B(B19,C19,D19,E19,F19,G19,H19)</f>
        <v>100.7787376614196</v>
      </c>
    </row>
    <row r="20" spans="2:24" x14ac:dyDescent="0.25">
      <c r="B20" s="20">
        <f>$B$19+$C$15</f>
        <v>9.1000000000000014</v>
      </c>
      <c r="C20" s="16">
        <f>$I$4</f>
        <v>4.2</v>
      </c>
      <c r="D20" s="34">
        <f>$J$4</f>
        <v>12</v>
      </c>
      <c r="E20" s="34">
        <f>$K$4</f>
        <v>11</v>
      </c>
      <c r="F20" s="34">
        <f>$L$4</f>
        <v>9</v>
      </c>
      <c r="G20" s="34">
        <f>$M$4</f>
        <v>1.2</v>
      </c>
      <c r="H20" s="16" t="str">
        <f>$N$4</f>
        <v>Zdiff</v>
      </c>
      <c r="I20" s="29">
        <f>[1]!EdgeCoupledSurfaceMicrostrip1B(B20,C20,D20,E20,F20,G20,H20)</f>
        <v>101.9354082550508</v>
      </c>
    </row>
    <row r="22" spans="2:24" x14ac:dyDescent="0.25">
      <c r="B22" s="43" t="s">
        <v>14</v>
      </c>
      <c r="C22" s="43"/>
      <c r="D22" s="43"/>
      <c r="E22" s="43"/>
      <c r="F22" s="43"/>
      <c r="G22" s="43"/>
      <c r="H22" s="43"/>
      <c r="I22" s="43"/>
    </row>
    <row r="23" spans="2:24" x14ac:dyDescent="0.25">
      <c r="B23" s="11" t="s">
        <v>0</v>
      </c>
      <c r="C23" s="12" t="s">
        <v>1</v>
      </c>
      <c r="D23" s="39" t="s">
        <v>2</v>
      </c>
      <c r="E23" s="39" t="s">
        <v>3</v>
      </c>
      <c r="F23" s="12" t="s">
        <v>4</v>
      </c>
      <c r="G23" s="12" t="s">
        <v>5</v>
      </c>
      <c r="H23" s="12" t="s">
        <v>6</v>
      </c>
      <c r="I23" s="13"/>
    </row>
    <row r="24" spans="2:24" x14ac:dyDescent="0.25">
      <c r="B24" s="6"/>
      <c r="C24" s="6"/>
      <c r="D24" s="25" t="s">
        <v>13</v>
      </c>
      <c r="E24" s="25" t="s">
        <v>13</v>
      </c>
      <c r="F24" s="42">
        <v>0.2</v>
      </c>
      <c r="H24" s="6"/>
      <c r="I24" s="6"/>
    </row>
    <row r="25" spans="2:24" x14ac:dyDescent="0.25">
      <c r="B25" s="30">
        <f>$H$4</f>
        <v>8.5</v>
      </c>
      <c r="C25" s="14">
        <f>$I$4</f>
        <v>4.2</v>
      </c>
      <c r="D25" s="35">
        <f>D26+$F$24</f>
        <v>12.399999999999999</v>
      </c>
      <c r="E25" s="35">
        <f>E26+F24</f>
        <v>11.399999999999999</v>
      </c>
      <c r="F25" s="36">
        <f>F26+D26-D25</f>
        <v>8.6000000000000014</v>
      </c>
      <c r="G25" s="33">
        <f>$M$4</f>
        <v>1.2</v>
      </c>
      <c r="H25" s="14" t="str">
        <f>$N$4</f>
        <v>Zdiff</v>
      </c>
      <c r="I25" s="27">
        <f>[1]!EdgeCoupledSurfaceMicrostrip1B(B25,C25,D25,E25,F25,G25,H25)</f>
        <v>97.264786407573794</v>
      </c>
    </row>
    <row r="26" spans="2:24" x14ac:dyDescent="0.25">
      <c r="B26" s="31">
        <f>$H$4</f>
        <v>8.5</v>
      </c>
      <c r="C26" s="15">
        <f>$I$4</f>
        <v>4.2</v>
      </c>
      <c r="D26" s="36">
        <f>D27+F24</f>
        <v>12.2</v>
      </c>
      <c r="E26" s="36">
        <f>E27+F24</f>
        <v>11.2</v>
      </c>
      <c r="F26" s="36">
        <f>F27+D27-D26</f>
        <v>8.8000000000000007</v>
      </c>
      <c r="G26" s="2">
        <f>$M$4</f>
        <v>1.2</v>
      </c>
      <c r="H26" s="15" t="str">
        <f>$N$4</f>
        <v>Zdiff</v>
      </c>
      <c r="I26" s="28">
        <f>[1]!EdgeCoupledSurfaceMicrostrip1B(B26,C26,D26,E26,F26,G26,H26)</f>
        <v>98.398639050099206</v>
      </c>
    </row>
    <row r="27" spans="2:24" x14ac:dyDescent="0.25">
      <c r="B27" s="57">
        <f>$H$4</f>
        <v>8.5</v>
      </c>
      <c r="C27" s="58">
        <f>$I$4</f>
        <v>4.2</v>
      </c>
      <c r="D27" s="59">
        <f>$J$4</f>
        <v>12</v>
      </c>
      <c r="E27" s="59">
        <f>$K$4</f>
        <v>11</v>
      </c>
      <c r="F27" s="59">
        <f>$L$4</f>
        <v>9</v>
      </c>
      <c r="G27" s="59">
        <f>$M$4</f>
        <v>1.2</v>
      </c>
      <c r="H27" s="58" t="str">
        <f>$N$4</f>
        <v>Zdiff</v>
      </c>
      <c r="I27" s="28">
        <f>[1]!EdgeCoupledSurfaceMicrostrip1B(B27,C27,D27,E27,F27,G27,H27)</f>
        <v>99.5548290161192</v>
      </c>
    </row>
    <row r="28" spans="2:24" x14ac:dyDescent="0.25">
      <c r="B28" s="31">
        <f>$H$4</f>
        <v>8.5</v>
      </c>
      <c r="C28" s="15">
        <f>$I$4</f>
        <v>4.2</v>
      </c>
      <c r="D28" s="36">
        <f>D27-F24</f>
        <v>11.8</v>
      </c>
      <c r="E28" s="36">
        <f>E27-F24</f>
        <v>10.8</v>
      </c>
      <c r="F28" s="36">
        <f>F27-D28+D27</f>
        <v>9.1999999999999993</v>
      </c>
      <c r="G28" s="2">
        <f>$M$4</f>
        <v>1.2</v>
      </c>
      <c r="H28" s="15" t="str">
        <f>$N$4</f>
        <v>Zdiff</v>
      </c>
      <c r="I28" s="28">
        <f>[1]!EdgeCoupledSurfaceMicrostrip1B(B28,C28,D28,E28,F28,G28,H28)</f>
        <v>100.7249500572804</v>
      </c>
    </row>
    <row r="29" spans="2:24" x14ac:dyDescent="0.25">
      <c r="B29" s="32">
        <f>$H$4</f>
        <v>8.5</v>
      </c>
      <c r="C29" s="16">
        <f>$I$4</f>
        <v>4.2</v>
      </c>
      <c r="D29" s="37">
        <f>D28-F24</f>
        <v>11.600000000000001</v>
      </c>
      <c r="E29" s="37">
        <f>E28-F24</f>
        <v>10.600000000000001</v>
      </c>
      <c r="F29" s="37">
        <f>F28-D29+D28</f>
        <v>9.3999999999999986</v>
      </c>
      <c r="G29" s="34">
        <f>$M$4</f>
        <v>1.2</v>
      </c>
      <c r="H29" s="16" t="str">
        <f>$N$4</f>
        <v>Zdiff</v>
      </c>
      <c r="I29" s="29">
        <f>[1]!EdgeCoupledSurfaceMicrostrip1B(B29,C29,D29,E29,F29,G29,H29)</f>
        <v>101.9097672349838</v>
      </c>
    </row>
    <row r="31" spans="2:24" x14ac:dyDescent="0.25">
      <c r="B31" s="43" t="s">
        <v>15</v>
      </c>
      <c r="C31" s="43"/>
      <c r="D31" s="43"/>
      <c r="E31" s="43"/>
      <c r="F31" s="43"/>
      <c r="G31" s="43"/>
      <c r="H31" s="43"/>
      <c r="I31" s="43"/>
    </row>
    <row r="32" spans="2:24" x14ac:dyDescent="0.25">
      <c r="B32" s="24" t="s">
        <v>0</v>
      </c>
      <c r="C32" s="12" t="s">
        <v>1</v>
      </c>
      <c r="D32" s="12" t="s">
        <v>2</v>
      </c>
      <c r="E32" s="38" t="s">
        <v>3</v>
      </c>
      <c r="F32" s="12" t="s">
        <v>4</v>
      </c>
      <c r="G32" s="12" t="s">
        <v>5</v>
      </c>
      <c r="H32" s="12" t="s">
        <v>6</v>
      </c>
      <c r="I32" s="13"/>
    </row>
    <row r="33" spans="2:27" x14ac:dyDescent="0.25">
      <c r="D33" s="6"/>
      <c r="E33" s="25" t="s">
        <v>13</v>
      </c>
      <c r="F33" s="42">
        <v>0.1</v>
      </c>
      <c r="G33" s="6"/>
      <c r="H33" s="6"/>
      <c r="I33" s="6"/>
    </row>
    <row r="34" spans="2:27" x14ac:dyDescent="0.25">
      <c r="B34" s="21">
        <f>$H$4</f>
        <v>8.5</v>
      </c>
      <c r="C34" s="14">
        <f>$I$4</f>
        <v>4.2</v>
      </c>
      <c r="D34" s="33">
        <f>$J$4</f>
        <v>12</v>
      </c>
      <c r="E34" s="35">
        <f>E35+F33</f>
        <v>11.2</v>
      </c>
      <c r="F34" s="33">
        <f>$L$4</f>
        <v>9</v>
      </c>
      <c r="G34" s="33">
        <f>$M$4</f>
        <v>1.2</v>
      </c>
      <c r="H34" s="14" t="str">
        <f>$N$4</f>
        <v>Zdiff</v>
      </c>
      <c r="I34" s="27">
        <f>[1]!EdgeCoupledSurfaceMicrostrip1B(B34,C34,D34,E34,F34,G34,H34)</f>
        <v>99.277162481121806</v>
      </c>
      <c r="K34" s="1"/>
      <c r="L34" s="1"/>
      <c r="M34" s="1"/>
      <c r="N34" s="1"/>
      <c r="O34" s="1"/>
      <c r="P34" s="1"/>
      <c r="Q34" s="1"/>
      <c r="R34" s="1"/>
      <c r="T34" s="1"/>
      <c r="U34" s="1"/>
      <c r="V34" s="1"/>
      <c r="W34" s="1"/>
      <c r="X34" s="5"/>
      <c r="Y34" s="1"/>
      <c r="Z34" s="1"/>
      <c r="AA34" s="1"/>
    </row>
    <row r="35" spans="2:27" x14ac:dyDescent="0.25">
      <c r="B35" s="22">
        <f>$H$4</f>
        <v>8.5</v>
      </c>
      <c r="C35" s="15">
        <f>$I$4</f>
        <v>4.2</v>
      </c>
      <c r="D35" s="2">
        <f>$J$4</f>
        <v>12</v>
      </c>
      <c r="E35" s="36">
        <f>E36+F33</f>
        <v>11.1</v>
      </c>
      <c r="F35" s="2">
        <f>$L$4</f>
        <v>9</v>
      </c>
      <c r="G35" s="2">
        <f>$M$4</f>
        <v>1.2</v>
      </c>
      <c r="H35" s="15" t="str">
        <f>$N$4</f>
        <v>Zdiff</v>
      </c>
      <c r="I35" s="28">
        <f>[1]!EdgeCoupledSurfaceMicrostrip1B(B35,C35,D35,E35,F35,G35,H35)</f>
        <v>99.419045744160002</v>
      </c>
      <c r="K35" s="7"/>
      <c r="L35" s="7"/>
      <c r="M35" s="7"/>
      <c r="N35" s="7"/>
      <c r="O35" s="7"/>
      <c r="P35" s="7"/>
      <c r="Q35" s="7"/>
      <c r="R35" s="7"/>
      <c r="T35" s="7"/>
      <c r="U35" s="7"/>
      <c r="V35" s="7"/>
      <c r="W35" s="8"/>
      <c r="X35" s="7"/>
      <c r="Y35" s="7"/>
      <c r="Z35" s="7"/>
      <c r="AA35" s="7"/>
    </row>
    <row r="36" spans="2:27" x14ac:dyDescent="0.25">
      <c r="B36" s="57">
        <f>$H$4</f>
        <v>8.5</v>
      </c>
      <c r="C36" s="58">
        <f>$I$4</f>
        <v>4.2</v>
      </c>
      <c r="D36" s="59">
        <f>$J$4</f>
        <v>12</v>
      </c>
      <c r="E36" s="59">
        <f>$K$4</f>
        <v>11</v>
      </c>
      <c r="F36" s="59">
        <f>$L$4</f>
        <v>9</v>
      </c>
      <c r="G36" s="59">
        <f>$M$4</f>
        <v>1.2</v>
      </c>
      <c r="H36" s="58" t="str">
        <f>$N$4</f>
        <v>Zdiff</v>
      </c>
      <c r="I36" s="28">
        <f>[1]!EdgeCoupledSurfaceMicrostrip1B(B36,C36,D36,E36,F36,G36,H36)</f>
        <v>99.5548290161192</v>
      </c>
      <c r="K36" s="7"/>
      <c r="L36" s="7"/>
      <c r="M36" s="7"/>
      <c r="N36" s="7"/>
      <c r="O36" s="7"/>
      <c r="P36" s="7"/>
      <c r="Q36" s="7"/>
      <c r="R36" s="7"/>
      <c r="T36" s="7"/>
      <c r="U36" s="7"/>
      <c r="V36" s="7"/>
      <c r="W36" s="8"/>
      <c r="X36" s="7"/>
      <c r="Y36" s="7"/>
      <c r="Z36" s="7"/>
      <c r="AA36" s="7"/>
    </row>
    <row r="37" spans="2:27" x14ac:dyDescent="0.25">
      <c r="B37" s="22">
        <f>$H$4</f>
        <v>8.5</v>
      </c>
      <c r="C37" s="15">
        <f>$I$4</f>
        <v>4.2</v>
      </c>
      <c r="D37" s="2">
        <f>$J$4</f>
        <v>12</v>
      </c>
      <c r="E37" s="36">
        <f>E36-F33</f>
        <v>10.9</v>
      </c>
      <c r="F37" s="2">
        <f>$L$4</f>
        <v>9</v>
      </c>
      <c r="G37" s="2">
        <f>$M$4</f>
        <v>1.2</v>
      </c>
      <c r="H37" s="15" t="str">
        <f>$N$4</f>
        <v>Zdiff</v>
      </c>
      <c r="I37" s="28">
        <f>[1]!EdgeCoupledSurfaceMicrostrip1B(B37,C37,D37,E37,F37,G37,H37)</f>
        <v>99.684766969753795</v>
      </c>
      <c r="K37" s="7"/>
      <c r="L37" s="7"/>
      <c r="M37" s="7"/>
      <c r="N37" s="7"/>
      <c r="O37" s="7"/>
      <c r="P37" s="7"/>
      <c r="Q37" s="7"/>
      <c r="R37" s="7"/>
      <c r="T37" s="7"/>
      <c r="U37" s="7"/>
      <c r="V37" s="7"/>
      <c r="W37" s="8"/>
      <c r="X37" s="7"/>
      <c r="Y37" s="7"/>
      <c r="Z37" s="7"/>
      <c r="AA37" s="7"/>
    </row>
    <row r="38" spans="2:27" x14ac:dyDescent="0.25">
      <c r="B38" s="23">
        <f>$H$4</f>
        <v>8.5</v>
      </c>
      <c r="C38" s="16">
        <f>$I$4</f>
        <v>4.2</v>
      </c>
      <c r="D38" s="34">
        <f>$J$4</f>
        <v>12</v>
      </c>
      <c r="E38" s="37">
        <f>E37-F33</f>
        <v>10.8</v>
      </c>
      <c r="F38" s="34">
        <f>$L$4</f>
        <v>9</v>
      </c>
      <c r="G38" s="34">
        <f>$M$4</f>
        <v>1.2</v>
      </c>
      <c r="H38" s="16" t="str">
        <f>$N$4</f>
        <v>Zdiff</v>
      </c>
      <c r="I38" s="29">
        <f>[1]!EdgeCoupledSurfaceMicrostrip1B(B38,C38,D38,E38,F38,G38,H38)</f>
        <v>99.809117531133793</v>
      </c>
      <c r="K38" s="7"/>
      <c r="L38" s="7"/>
      <c r="M38" s="7"/>
      <c r="N38" s="7"/>
      <c r="O38" s="7"/>
      <c r="P38" s="7"/>
      <c r="Q38" s="7"/>
      <c r="R38" s="7"/>
      <c r="T38" s="7"/>
      <c r="U38" s="7"/>
      <c r="V38" s="7"/>
      <c r="W38" s="8"/>
      <c r="X38" s="7"/>
      <c r="Y38" s="7"/>
      <c r="Z38" s="7"/>
      <c r="AA38" s="7"/>
    </row>
    <row r="39" spans="2:27" x14ac:dyDescent="0.25">
      <c r="K39" s="7"/>
      <c r="L39" s="7"/>
      <c r="M39" s="7"/>
      <c r="N39" s="7"/>
      <c r="O39" s="7"/>
      <c r="P39" s="7"/>
      <c r="Q39" s="7"/>
      <c r="R39" s="7"/>
      <c r="T39" s="7"/>
      <c r="U39" s="7"/>
      <c r="V39" s="7"/>
      <c r="W39" s="8"/>
      <c r="X39" s="7"/>
      <c r="Y39" s="7"/>
      <c r="Z39" s="7"/>
      <c r="AA39" s="7"/>
    </row>
    <row r="40" spans="2:27" x14ac:dyDescent="0.25">
      <c r="B40" s="43" t="s">
        <v>16</v>
      </c>
      <c r="C40" s="43"/>
      <c r="D40" s="43"/>
      <c r="E40" s="43"/>
      <c r="F40" s="43"/>
      <c r="G40" s="43"/>
      <c r="H40" s="43"/>
      <c r="I40" s="43"/>
    </row>
    <row r="41" spans="2:27" x14ac:dyDescent="0.25">
      <c r="B41" s="11" t="s">
        <v>0</v>
      </c>
      <c r="C41" s="12" t="s">
        <v>1</v>
      </c>
      <c r="D41" s="12" t="s">
        <v>2</v>
      </c>
      <c r="E41" s="12" t="s">
        <v>3</v>
      </c>
      <c r="F41" s="38" t="s">
        <v>4</v>
      </c>
      <c r="G41" s="12" t="s">
        <v>5</v>
      </c>
      <c r="H41" s="12" t="s">
        <v>6</v>
      </c>
      <c r="I41" s="13"/>
    </row>
    <row r="42" spans="2:27" x14ac:dyDescent="0.25">
      <c r="B42" s="6"/>
      <c r="C42" s="6"/>
      <c r="F42" s="25" t="s">
        <v>13</v>
      </c>
      <c r="G42" s="42">
        <v>0.02</v>
      </c>
      <c r="H42" s="6"/>
      <c r="I42" s="6"/>
    </row>
    <row r="43" spans="2:27" x14ac:dyDescent="0.25">
      <c r="B43" s="21">
        <f>$H$4</f>
        <v>8.5</v>
      </c>
      <c r="C43" s="14">
        <f>$I$4</f>
        <v>4.2</v>
      </c>
      <c r="D43" s="33">
        <f>$J$4</f>
        <v>12</v>
      </c>
      <c r="E43" s="33">
        <f>$K$4</f>
        <v>11</v>
      </c>
      <c r="F43" s="35">
        <f>F44-G42</f>
        <v>8.9600000000000009</v>
      </c>
      <c r="G43" s="33">
        <f>$M$4</f>
        <v>1.2</v>
      </c>
      <c r="H43" s="14" t="str">
        <f>$N$4</f>
        <v>Zdiff</v>
      </c>
      <c r="I43" s="27">
        <f>[1]!EdgeCoupledSurfaceMicrostrip1B(B43,C43,D43,E43,F43,G43,H43)</f>
        <v>99.481252791729403</v>
      </c>
    </row>
    <row r="44" spans="2:27" x14ac:dyDescent="0.25">
      <c r="B44" s="22">
        <f>$H$4</f>
        <v>8.5</v>
      </c>
      <c r="C44" s="15">
        <f>$I$4</f>
        <v>4.2</v>
      </c>
      <c r="D44" s="2">
        <f>$J$4</f>
        <v>12</v>
      </c>
      <c r="E44" s="2">
        <f>$K$4</f>
        <v>11</v>
      </c>
      <c r="F44" s="36">
        <f>F45-G42</f>
        <v>8.98</v>
      </c>
      <c r="G44" s="2">
        <f>$M$4</f>
        <v>1.2</v>
      </c>
      <c r="H44" s="15" t="str">
        <f>$N$4</f>
        <v>Zdiff</v>
      </c>
      <c r="I44" s="28">
        <f>[1]!EdgeCoupledSurfaceMicrostrip1B(B44,C44,D44,E44,F44,G44,H44)</f>
        <v>99.518097333469399</v>
      </c>
    </row>
    <row r="45" spans="2:27" x14ac:dyDescent="0.25">
      <c r="B45" s="57">
        <f>$H$4</f>
        <v>8.5</v>
      </c>
      <c r="C45" s="58">
        <f>$I$4</f>
        <v>4.2</v>
      </c>
      <c r="D45" s="59">
        <f>$J$4</f>
        <v>12</v>
      </c>
      <c r="E45" s="59">
        <f>$K$4</f>
        <v>11</v>
      </c>
      <c r="F45" s="59">
        <f>$L$4</f>
        <v>9</v>
      </c>
      <c r="G45" s="59">
        <f>$M$4</f>
        <v>1.2</v>
      </c>
      <c r="H45" s="58" t="str">
        <f>$N$4</f>
        <v>Zdiff</v>
      </c>
      <c r="I45" s="28">
        <f>[1]!EdgeCoupledSurfaceMicrostrip1B(B45,C45,D45,E45,F45,G45,H45)</f>
        <v>99.5548290161192</v>
      </c>
    </row>
    <row r="46" spans="2:27" x14ac:dyDescent="0.25">
      <c r="B46" s="22">
        <f>$H$4</f>
        <v>8.5</v>
      </c>
      <c r="C46" s="15">
        <f>$I$4</f>
        <v>4.2</v>
      </c>
      <c r="D46" s="2">
        <f>$J$4</f>
        <v>12</v>
      </c>
      <c r="E46" s="2">
        <f>$K$4</f>
        <v>11</v>
      </c>
      <c r="F46" s="36">
        <f>F45+G42</f>
        <v>9.02</v>
      </c>
      <c r="G46" s="2">
        <f>$M$4</f>
        <v>1.2</v>
      </c>
      <c r="H46" s="15" t="str">
        <f>$N$4</f>
        <v>Zdiff</v>
      </c>
      <c r="I46" s="28">
        <f>[1]!EdgeCoupledSurfaceMicrostrip1B(B46,C46,D46,E46,F46,G46,H46)</f>
        <v>99.591448305344997</v>
      </c>
    </row>
    <row r="47" spans="2:27" x14ac:dyDescent="0.25">
      <c r="B47" s="23">
        <f>$H$4</f>
        <v>8.5</v>
      </c>
      <c r="C47" s="16">
        <f>$I$4</f>
        <v>4.2</v>
      </c>
      <c r="D47" s="34">
        <f>$J$4</f>
        <v>12</v>
      </c>
      <c r="E47" s="34">
        <f>$K$4</f>
        <v>11</v>
      </c>
      <c r="F47" s="37">
        <f>F46+G42</f>
        <v>9.0399999999999991</v>
      </c>
      <c r="G47" s="34">
        <f>$M$4</f>
        <v>1.2</v>
      </c>
      <c r="H47" s="16" t="str">
        <f>$N$4</f>
        <v>Zdiff</v>
      </c>
      <c r="I47" s="29">
        <f>[1]!EdgeCoupledSurfaceMicrostrip1B(B47,C47,D47,E47,F47,G47,H47)</f>
        <v>99.627955664194801</v>
      </c>
    </row>
    <row r="49" spans="2:9" x14ac:dyDescent="0.25">
      <c r="B49" s="43" t="s">
        <v>17</v>
      </c>
      <c r="C49" s="43"/>
      <c r="D49" s="43"/>
      <c r="E49" s="43"/>
      <c r="F49" s="43"/>
      <c r="G49" s="43"/>
      <c r="H49" s="43"/>
      <c r="I49" s="43"/>
    </row>
    <row r="50" spans="2:9" x14ac:dyDescent="0.25">
      <c r="B50" s="24" t="s">
        <v>0</v>
      </c>
      <c r="C50" s="12" t="s">
        <v>1</v>
      </c>
      <c r="D50" s="12" t="s">
        <v>2</v>
      </c>
      <c r="E50" s="12" t="s">
        <v>3</v>
      </c>
      <c r="F50" s="12" t="s">
        <v>4</v>
      </c>
      <c r="G50" s="38" t="s">
        <v>5</v>
      </c>
      <c r="H50" s="12" t="s">
        <v>6</v>
      </c>
      <c r="I50" s="13"/>
    </row>
    <row r="51" spans="2:9" x14ac:dyDescent="0.25">
      <c r="D51" s="6"/>
      <c r="F51" s="6"/>
      <c r="G51" s="25" t="s">
        <v>13</v>
      </c>
      <c r="H51" s="42">
        <v>0.05</v>
      </c>
      <c r="I51" s="6"/>
    </row>
    <row r="52" spans="2:9" x14ac:dyDescent="0.25">
      <c r="B52" s="21">
        <f>$H$4</f>
        <v>8.5</v>
      </c>
      <c r="C52" s="14">
        <f>$I$4</f>
        <v>4.2</v>
      </c>
      <c r="D52" s="33">
        <f>$J$4</f>
        <v>12</v>
      </c>
      <c r="E52" s="33">
        <f>$K$4</f>
        <v>11</v>
      </c>
      <c r="F52" s="33">
        <f>$L$4</f>
        <v>9</v>
      </c>
      <c r="G52" s="35">
        <f>G53+H51</f>
        <v>1.3</v>
      </c>
      <c r="H52" s="14" t="str">
        <f>$N$4</f>
        <v>Zdiff</v>
      </c>
      <c r="I52" s="27">
        <f>[1]!EdgeCoupledSurfaceMicrostrip1B(B52,C52,D52,E52,F52,G52,H52)</f>
        <v>99.083094593026999</v>
      </c>
    </row>
    <row r="53" spans="2:9" x14ac:dyDescent="0.25">
      <c r="B53" s="22">
        <f>$H$4</f>
        <v>8.5</v>
      </c>
      <c r="C53" s="15">
        <f>$I$4</f>
        <v>4.2</v>
      </c>
      <c r="D53" s="2">
        <f>$J$4</f>
        <v>12</v>
      </c>
      <c r="E53" s="2">
        <f>$K$4</f>
        <v>11</v>
      </c>
      <c r="F53" s="2">
        <f>$L$4</f>
        <v>9</v>
      </c>
      <c r="G53" s="36">
        <f>G54+H51</f>
        <v>1.25</v>
      </c>
      <c r="H53" s="15" t="str">
        <f>$N$4</f>
        <v>Zdiff</v>
      </c>
      <c r="I53" s="28">
        <f>[1]!EdgeCoupledSurfaceMicrostrip1B(B53,C53,D53,E53,F53,G53,H53)</f>
        <v>99.317909838981393</v>
      </c>
    </row>
    <row r="54" spans="2:9" x14ac:dyDescent="0.25">
      <c r="B54" s="57">
        <f>$H$4</f>
        <v>8.5</v>
      </c>
      <c r="C54" s="58">
        <f>$I$4</f>
        <v>4.2</v>
      </c>
      <c r="D54" s="59">
        <f>$J$4</f>
        <v>12</v>
      </c>
      <c r="E54" s="59">
        <f>$K$4</f>
        <v>11</v>
      </c>
      <c r="F54" s="59">
        <f>$L$4</f>
        <v>9</v>
      </c>
      <c r="G54" s="59">
        <f>$M$4</f>
        <v>1.2</v>
      </c>
      <c r="H54" s="58" t="str">
        <f>$N$4</f>
        <v>Zdiff</v>
      </c>
      <c r="I54" s="28">
        <f>[1]!EdgeCoupledSurfaceMicrostrip1B(B54,C54,D54,E54,F54,G54,H54)</f>
        <v>99.5548290161192</v>
      </c>
    </row>
    <row r="55" spans="2:9" x14ac:dyDescent="0.25">
      <c r="B55" s="22">
        <f>$H$4</f>
        <v>8.5</v>
      </c>
      <c r="C55" s="15">
        <f>$I$4</f>
        <v>4.2</v>
      </c>
      <c r="D55" s="2">
        <f>$J$4</f>
        <v>12</v>
      </c>
      <c r="E55" s="2">
        <f>$K$4</f>
        <v>11</v>
      </c>
      <c r="F55" s="2">
        <f>$L$4</f>
        <v>9</v>
      </c>
      <c r="G55" s="36">
        <f>G54-H51</f>
        <v>1.1499999999999999</v>
      </c>
      <c r="H55" s="15" t="str">
        <f>$N$4</f>
        <v>Zdiff</v>
      </c>
      <c r="I55" s="28">
        <f>[1]!EdgeCoupledSurfaceMicrostrip1B(B55,C55,D55,E55,F55,G55,H55)</f>
        <v>99.793870563077405</v>
      </c>
    </row>
    <row r="56" spans="2:9" x14ac:dyDescent="0.25">
      <c r="B56" s="23">
        <f>$H$4</f>
        <v>8.5</v>
      </c>
      <c r="C56" s="16">
        <f>$I$4</f>
        <v>4.2</v>
      </c>
      <c r="D56" s="34">
        <f>$J$4</f>
        <v>12</v>
      </c>
      <c r="E56" s="34">
        <f>$K$4</f>
        <v>11</v>
      </c>
      <c r="F56" s="34">
        <f>$L$4</f>
        <v>9</v>
      </c>
      <c r="G56" s="37">
        <f>G55-H51</f>
        <v>1.0999999999999999</v>
      </c>
      <c r="H56" s="16" t="str">
        <f>$N$4</f>
        <v>Zdiff</v>
      </c>
      <c r="I56" s="29">
        <f>[1]!EdgeCoupledSurfaceMicrostrip1B(B56,C56,D56,E56,F56,G56,H56)</f>
        <v>100.03504714241519</v>
      </c>
    </row>
    <row r="58" spans="2:9" x14ac:dyDescent="0.25">
      <c r="B58" s="43" t="s">
        <v>18</v>
      </c>
      <c r="C58" s="43"/>
      <c r="D58" s="43"/>
      <c r="E58" s="43"/>
      <c r="F58" s="43"/>
      <c r="G58" s="43"/>
      <c r="H58" s="43"/>
      <c r="I58" s="43"/>
    </row>
    <row r="59" spans="2:9" x14ac:dyDescent="0.25">
      <c r="B59" s="11" t="s">
        <v>0</v>
      </c>
      <c r="C59" s="38" t="s">
        <v>1</v>
      </c>
      <c r="D59" s="24" t="s">
        <v>2</v>
      </c>
      <c r="E59" s="24" t="s">
        <v>3</v>
      </c>
      <c r="F59" s="12" t="s">
        <v>4</v>
      </c>
      <c r="G59" s="12" t="s">
        <v>5</v>
      </c>
      <c r="H59" s="12" t="s">
        <v>6</v>
      </c>
      <c r="I59" s="13"/>
    </row>
    <row r="60" spans="2:9" x14ac:dyDescent="0.25">
      <c r="B60" s="6"/>
      <c r="C60" s="25" t="s">
        <v>13</v>
      </c>
      <c r="D60" s="42">
        <v>0.15</v>
      </c>
      <c r="H60" s="6"/>
      <c r="I60" s="6"/>
    </row>
    <row r="61" spans="2:9" x14ac:dyDescent="0.25">
      <c r="B61" s="21">
        <f>$H$4</f>
        <v>8.5</v>
      </c>
      <c r="C61" s="35">
        <f>C62+D60</f>
        <v>4.5000000000000009</v>
      </c>
      <c r="D61" s="33">
        <f>$J$4</f>
        <v>12</v>
      </c>
      <c r="E61" s="33">
        <f>$K$4</f>
        <v>11</v>
      </c>
      <c r="F61" s="33">
        <f>$L$4</f>
        <v>9</v>
      </c>
      <c r="G61" s="33">
        <f>$M$4</f>
        <v>1.2</v>
      </c>
      <c r="H61" s="14" t="str">
        <f>$N$4</f>
        <v>Zdiff</v>
      </c>
      <c r="I61" s="27">
        <f>[1]!EdgeCoupledSurfaceMicrostrip1B(B61,C61,D61,E61,F61,G61,H61)</f>
        <v>96.754579520085798</v>
      </c>
    </row>
    <row r="62" spans="2:9" x14ac:dyDescent="0.25">
      <c r="B62" s="22">
        <f>$H$4</f>
        <v>8.5</v>
      </c>
      <c r="C62" s="36">
        <f>C63+D60</f>
        <v>4.3500000000000005</v>
      </c>
      <c r="D62" s="2">
        <f>$J$4</f>
        <v>12</v>
      </c>
      <c r="E62" s="2">
        <f>$K$4</f>
        <v>11</v>
      </c>
      <c r="F62" s="2">
        <f>$L$4</f>
        <v>9</v>
      </c>
      <c r="G62" s="2">
        <f>$M$4</f>
        <v>1.2</v>
      </c>
      <c r="H62" s="15" t="str">
        <f>$N$4</f>
        <v>Zdiff</v>
      </c>
      <c r="I62" s="28">
        <f>[1]!EdgeCoupledSurfaceMicrostrip1B(B62,C62,D62,E62,F62,G62,H62)</f>
        <v>98.124624390731398</v>
      </c>
    </row>
    <row r="63" spans="2:9" x14ac:dyDescent="0.25">
      <c r="B63" s="57">
        <f>$H$4</f>
        <v>8.5</v>
      </c>
      <c r="C63" s="59">
        <f>$I$4</f>
        <v>4.2</v>
      </c>
      <c r="D63" s="59">
        <f>$J$4</f>
        <v>12</v>
      </c>
      <c r="E63" s="59">
        <f>$K$4</f>
        <v>11</v>
      </c>
      <c r="F63" s="59">
        <f>$L$4</f>
        <v>9</v>
      </c>
      <c r="G63" s="59">
        <f>$M$4</f>
        <v>1.2</v>
      </c>
      <c r="H63" s="58" t="str">
        <f>$N$4</f>
        <v>Zdiff</v>
      </c>
      <c r="I63" s="28">
        <f>[1]!EdgeCoupledSurfaceMicrostrip1B(B63,C63,D63,E63,F63,G63,H63)</f>
        <v>99.5548290161192</v>
      </c>
    </row>
    <row r="64" spans="2:9" x14ac:dyDescent="0.25">
      <c r="B64" s="22">
        <f>$H$4</f>
        <v>8.5</v>
      </c>
      <c r="C64" s="36">
        <f>C63-D60</f>
        <v>4.05</v>
      </c>
      <c r="D64" s="2">
        <f>$J$4</f>
        <v>12</v>
      </c>
      <c r="E64" s="2">
        <f>$K$4</f>
        <v>11</v>
      </c>
      <c r="F64" s="2">
        <f>$L$4</f>
        <v>9</v>
      </c>
      <c r="G64" s="2">
        <f>$M$4</f>
        <v>1.2</v>
      </c>
      <c r="H64" s="15" t="str">
        <f>$N$4</f>
        <v>Zdiff</v>
      </c>
      <c r="I64" s="28">
        <f>[1]!EdgeCoupledSurfaceMicrostrip1B(B64,C64,D64,E64,F64,G64,H64)</f>
        <v>101.049750175995</v>
      </c>
    </row>
    <row r="65" spans="2:9" x14ac:dyDescent="0.25">
      <c r="B65" s="23">
        <f>$H$4</f>
        <v>8.5</v>
      </c>
      <c r="C65" s="37">
        <f>C64-D60</f>
        <v>3.9</v>
      </c>
      <c r="D65" s="34">
        <f>$J$4</f>
        <v>12</v>
      </c>
      <c r="E65" s="34">
        <f>$K$4</f>
        <v>11</v>
      </c>
      <c r="F65" s="34">
        <f>$L$4</f>
        <v>9</v>
      </c>
      <c r="G65" s="34">
        <f>$M$4</f>
        <v>1.2</v>
      </c>
      <c r="H65" s="16" t="str">
        <f>$N$4</f>
        <v>Zdiff</v>
      </c>
      <c r="I65" s="29">
        <f>[1]!EdgeCoupledSurfaceMicrostrip1B(B65,C65,D65,E65,F65,G65,H65)</f>
        <v>102.6144454409156</v>
      </c>
    </row>
  </sheetData>
  <sheetProtection sheet="1" selectLockedCells="1"/>
  <mergeCells count="1">
    <mergeCell ref="H2:O2"/>
  </mergeCells>
  <dataValidations count="1">
    <dataValidation type="list" allowBlank="1" showInputMessage="1" showErrorMessage="1" errorTitle="Input Error" error="Please select only from the drop down list values." sqref="N4" xr:uid="{7F43BDCC-CB77-4A24-BBC2-A5E8EE69020A}">
      <formula1>"Zdiff, Zeven, Zodd, Zcommon, D, Eer"</formula1>
    </dataValidation>
  </dataValidations>
  <pageMargins left="0.25" right="0.25" top="0.75" bottom="0.75" header="0.3" footer="0.3"/>
  <pageSetup scale="49" orientation="landscape"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Sensitivity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C</dc:creator>
  <cp:lastModifiedBy>Mike C</cp:lastModifiedBy>
  <cp:lastPrinted>2023-01-30T15:37:49Z</cp:lastPrinted>
  <dcterms:created xsi:type="dcterms:W3CDTF">2023-01-26T11:52:37Z</dcterms:created>
  <dcterms:modified xsi:type="dcterms:W3CDTF">2023-03-14T12:02:50Z</dcterms:modified>
</cp:coreProperties>
</file>